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2995" windowHeight="927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<sst xmlns="http://schemas.openxmlformats.org/spreadsheetml/2006/main" count="483" uniqueCount="429">
  <si>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</si>
  <si>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</si>
  <si>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</si>
  <si>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</si>
  <si>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</si>
  <si>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</si>
  <si>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</si>
  <si>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</si>
  <si>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</si>
  <si>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</si>
  <si>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</si>
  <si>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</si>
  <si>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</si>
  <si>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</si>
  <si>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</si>
  <si>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</si>
  <si>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</si>
  <si>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</si>
  <si>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</si>
  <si>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</si>
  <si>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</si>
  <si>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</si>
  <si>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</si>
  <si>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</si>
  <si>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</si>
  <si>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</si>
  <si>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</si>
  <si>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</si>
  <si>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</si>
  <si>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</si>
  <si>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</si>
  <si>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</si>
  <si>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</si>
  <si>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</si>
  <si>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</si>
  <si>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</si>
  <si>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</si>
  <si>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</si>
  <si>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</si>
  <si>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</si>
  <si>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</si>
  <si>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</si>
  <si>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</si>
  <si>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</si>
  <si>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</si>
  <si>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</si>
  <si>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</si>
  <si>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</si>
  <si>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</si>
  <si>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</si>
  <si>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</si>
  <si>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</si>
  <si>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</si>
  <si>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</si>
  <si>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</si>
  <si>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</si>
  <si>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</si>
  <si>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</si>
  <si>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</si>
  <si>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</si>
  <si>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</si>
  <si>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</si>
  <si>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</si>
  <si>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</si>
  <si>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</si>
  <si>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</si>
  <si>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</si>
  <si>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</si>
  <si>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</si>
  <si>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</si>
  <si>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</si>
  <si>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</si>
  <si>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</si>
  <si>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</si>
  <si>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</si>
  <si>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</si>
  <si>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</si>
  <si>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</si>
  <si>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</si>
  <si>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</si>
  <si>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</si>
  <si>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</si>
  <si>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</si>
  <si>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</si>
  <si>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</si>
  <si>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</si>
  <si>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</si>
  <si>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</si>
  <si>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</si>
  <si>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</si>
  <si>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</si>
  <si>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</si>
  <si>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</si>
  <si>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</si>
  <si>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</si>
  <si>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</si>
  <si>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</si>
  <si>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</si>
  <si>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</si>
  <si>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</si>
  <si>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</si>
  <si>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</si>
  <si>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</si>
  <si>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</si>
  <si>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</si>
  <si>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</si>
  <si>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</si>
  <si>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</si>
  <si>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</si>
  <si>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</si>
  <si>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</si>
  <si>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</si>
  <si>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</si>
  <si>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</si>
  <si>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</si>
  <si>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</si>
  <si>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</si>
  <si>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</si>
  <si>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</si>
  <si>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</si>
  <si>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</si>
  <si>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</si>
  <si>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</si>
  <si>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</si>
  <si>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</si>
  <si>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</si>
  <si>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</si>
  <si>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</si>
  <si>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</si>
  <si>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</si>
  <si>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</si>
  <si>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</si>
  <si>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</si>
  <si>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</si>
  <si>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</si>
  <si>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</si>
  <si>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</si>
  <si>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</si>
  <si>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</si>
  <si>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</si>
  <si>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</si>
  <si>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</si>
  <si>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</si>
  <si>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</si>
  <si>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</si>
  <si>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</si>
  <si>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</si>
  <si>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</si>
  <si>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</si>
  <si>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</si>
  <si>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</si>
  <si>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</si>
  <si>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</si>
  <si>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</si>
  <si>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</si>
  <si>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</si>
  <si>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</si>
  <si>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</si>
  <si>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</si>
  <si>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</si>
  <si>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</si>
  <si>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</si>
  <si>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</si>
  <si>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</si>
  <si>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</si>
  <si>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</si>
  <si>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</si>
  <si>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</si>
  <si>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</si>
  <si>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</si>
  <si>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</si>
  <si>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</si>
  <si>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</si>
  <si>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</si>
  <si>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</si>
  <si>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</si>
  <si>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</si>
  <si>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</si>
  <si>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</si>
  <si>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</si>
  <si>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</si>
  <si>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</si>
  <si>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</si>
  <si>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</si>
  <si>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</si>
  <si>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</si>
  <si>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</si>
  <si>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</si>
  <si>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</si>
  <si>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</si>
  <si>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</si>
  <si>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</si>
  <si>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</si>
  <si>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</si>
  <si>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</si>
  <si>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</si>
  <si>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</si>
  <si>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</si>
  <si>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</si>
  <si>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</si>
  <si>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</si>
  <si>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</si>
  <si>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</si>
  <si>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</si>
  <si>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</si>
  <si>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</si>
  <si>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</si>
  <si>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</si>
  <si>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</si>
  <si>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</si>
  <si>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</si>
  <si>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</si>
  <si>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</si>
  <si>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</si>
  <si>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</si>
  <si>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</si>
  <si>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</si>
  <si>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</si>
  <si>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</si>
  <si>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</si>
  <si>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</si>
  <si>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</si>
  <si>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</si>
  <si>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</si>
  <si>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</si>
  <si>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</si>
  <si>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</si>
  <si>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</si>
  <si>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</si>
  <si>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</si>
  <si>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</si>
  <si>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</si>
  <si>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</si>
  <si>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</si>
  <si>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</si>
  <si>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</si>
  <si>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</si>
  <si>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</si>
  <si>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</si>
  <si>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</si>
  <si>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</si>
  <si>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</si>
  <si>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</si>
  <si>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</si>
  <si>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</si>
  <si>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</si>
  <si>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</si>
  <si>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</si>
  <si>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</si>
  <si>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</si>
  <si>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</si>
  <si>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</si>
  <si>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</si>
  <si>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</si>
  <si>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</si>
  <si>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</si>
  <si>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</si>
  <si>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</si>
  <si>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</si>
  <si>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</si>
  <si>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</si>
  <si>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</si>
  <si>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</si>
  <si>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</si>
  <si>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</si>
  <si>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</si>
  <si>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</si>
  <si>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</si>
  <si>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</si>
  <si>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</si>
  <si>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</si>
  <si>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</si>
  <si>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</si>
  <si>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</si>
  <si>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</si>
  <si>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</si>
  <si>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</si>
  <si>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</si>
  <si>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</si>
  <si>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</si>
  <si>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</si>
  <si>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</si>
  <si>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</si>
  <si>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</si>
  <si>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</si>
  <si>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</si>
  <si>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</si>
  <si>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</si>
  <si>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</si>
  <si>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</si>
  <si>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</si>
  <si>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</si>
  <si>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</si>
  <si>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</si>
  <si>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</si>
  <si>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</si>
  <si>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</si>
  <si>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</si>
  <si>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</si>
  <si>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</si>
  <si>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</si>
  <si>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</si>
  <si>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</si>
  <si>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</si>
  <si>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</si>
  <si>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</si>
  <si>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</si>
  <si>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</si>
  <si>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</si>
  <si>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</si>
  <si>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</si>
  <si>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</si>
  <si>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</si>
  <si>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</si>
  <si>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</si>
  <si>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</si>
  <si>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</si>
  <si>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</si>
  <si>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</si>
  <si>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</si>
  <si>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</si>
  <si>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</si>
  <si>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</si>
  <si>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</si>
  <si>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</si>
  <si>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</si>
  <si>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</si>
  <si>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</si>
  <si>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</si>
  <si>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</si>
  <si>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</si>
  <si>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</si>
  <si>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</si>
  <si>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</si>
  <si>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</si>
  <si>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</si>
  <si>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</si>
  <si>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</si>
  <si>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</si>
  <si>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</si>
  <si>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</si>
  <si>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</si>
  <si>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</si>
  <si>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</si>
  <si>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</si>
  <si>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</si>
  <si>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</si>
  <si>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</si>
  <si>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</si>
  <si>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</si>
  <si>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</si>
  <si>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</si>
  <si>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</si>
  <si>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</si>
  <si>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</si>
  <si>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</si>
  <si>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</si>
  <si>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</si>
  <si>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</si>
  <si>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</si>
  <si>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</si>
  <si>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</si>
  <si>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</si>
  <si>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</si>
  <si>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</si>
  <si>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</si>
  <si>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</si>
  <si>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</si>
  <si>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</si>
  <si>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</si>
  <si>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</si>
  <si>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</si>
  <si>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</si>
  <si>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</si>
  <si>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</si>
  <si>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</si>
  <si>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</si>
  <si>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</si>
  <si>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</si>
  <si>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</si>
  <si>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</si>
  <si>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</si>
  <si>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</si>
  <si>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</si>
  <si>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</si>
  <si>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</si>
  <si>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</si>
  <si>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</si>
  <si>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</si>
  <si>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</si>
  <si>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</si>
  <si>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</si>
  <si>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</si>
  <si>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</si>
  <si>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</si>
  <si>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</si>
  <si>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</si>
  <si>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</si>
  <si>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</si>
  <si>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</si>
  <si>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</si>
  <si>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</si>
  <si>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</si>
  <si>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</si>
  <si>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</si>
  <si>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</si>
  <si>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</si>
  <si>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</si>
  <si>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</si>
  <si>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</si>
  <si>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</si>
  <si>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</si>
  <si>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</si>
  <si>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</si>
  <si>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</si>
  <si>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</si>
  <si>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</si>
  <si>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</si>
  <si>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CONT DE EXECUTIE VENITURI SEPTEMBRIE   2018</t>
  </si>
  <si>
    <t xml:space="preserve">lei </t>
  </si>
  <si>
    <t>CONT DE EXECUTIE CHELTUIELI SEPTEMBRIE  2018</t>
  </si>
  <si>
    <t>lei</t>
  </si>
  <si>
    <t>3'</t>
  </si>
  <si>
    <t>Presedinte - Director General,</t>
  </si>
  <si>
    <t>Director economic,</t>
  </si>
  <si>
    <t>Intocmit</t>
  </si>
  <si>
    <t xml:space="preserve">                 Ec.Lata Ionut</t>
  </si>
  <si>
    <t xml:space="preserve">    Ec. Vladu Maria</t>
  </si>
  <si>
    <t>Ec. Betiu Adrian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</si>
</sst>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29">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13">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62" applyNumberFormat="1" applyFont="1" applyFill="1" applyBorder="1" applyAlignment="1" applyProtection="1">
      <alignment horizontal="left" wrapText="1"/>
      <protection/>
    </xf>
    <xf numFmtId="3" fontId="5" fillId="0" borderId="10" xfId="63" applyNumberFormat="1" applyFont="1" applyFill="1" applyBorder="1" applyAlignment="1" applyProtection="1">
      <alignment horizontal="right" wrapText="1"/>
      <protection/>
    </xf>
    <xf numFmtId="0" fontId="5" fillId="0" borderId="0" xfId="0" applyFont="1" applyFill="1" applyAlignment="1">
      <alignment/>
    </xf>
    <xf numFmtId="164" fontId="5" fillId="0" borderId="10" xfId="62" applyNumberFormat="1" applyFont="1" applyFill="1" applyBorder="1" applyAlignment="1">
      <alignment wrapText="1"/>
      <protection/>
    </xf>
    <xf numFmtId="3" fontId="5" fillId="0" borderId="10" xfId="63" applyNumberFormat="1" applyFont="1" applyFill="1" applyBorder="1" applyAlignment="1">
      <alignment horizontal="righ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2" applyNumberFormat="1" applyFont="1" applyFill="1" applyBorder="1" applyAlignment="1">
      <alignment wrapText="1"/>
      <protection/>
    </xf>
    <xf numFmtId="3" fontId="4" fillId="0" borderId="10" xfId="0" applyNumberFormat="1" applyFont="1" applyFill="1" applyBorder="1" applyAlignment="1">
      <alignment horizontal="right"/>
    </xf>
    <xf numFmtId="3" fontId="2" fillId="0" borderId="10" xfId="63" applyNumberFormat="1" applyFont="1" applyFill="1" applyBorder="1" applyAlignment="1" applyProtection="1">
      <alignment horizontal="right" wrapText="1"/>
      <protection/>
    </xf>
    <xf numFmtId="3" fontId="2" fillId="0" borderId="10" xfId="0" applyNumberFormat="1" applyFont="1" applyFill="1" applyBorder="1" applyAlignment="1">
      <alignment/>
    </xf>
    <xf numFmtId="164" fontId="2" fillId="0" borderId="10" xfId="62" applyNumberFormat="1" applyFont="1" applyFill="1" applyBorder="1" applyAlignment="1">
      <alignment wrapText="1"/>
      <protection/>
    </xf>
    <xf numFmtId="164" fontId="2" fillId="0" borderId="10" xfId="62" applyNumberFormat="1" applyFont="1" applyFill="1" applyBorder="1" applyAlignment="1" applyProtection="1">
      <alignment horizontal="left" vertical="center" wrapText="1"/>
      <protection/>
    </xf>
    <xf numFmtId="3" fontId="5" fillId="0" borderId="11" xfId="0" applyNumberFormat="1" applyFont="1" applyFill="1" applyBorder="1" applyAlignment="1">
      <alignment/>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62" applyNumberFormat="1" applyFont="1" applyFill="1" applyBorder="1" applyAlignment="1">
      <alignment wrapText="1"/>
      <protection/>
    </xf>
    <xf numFmtId="3" fontId="5" fillId="0" borderId="10" xfId="0" applyNumberFormat="1" applyFont="1" applyFill="1" applyBorder="1" applyAlignment="1">
      <alignment/>
    </xf>
    <xf numFmtId="3" fontId="5" fillId="0" borderId="10" xfId="63" applyNumberFormat="1" applyFont="1" applyFill="1" applyBorder="1" applyAlignment="1">
      <alignment horizontal="right"/>
      <protection/>
    </xf>
    <xf numFmtId="3" fontId="2" fillId="0" borderId="10" xfId="0" applyNumberFormat="1" applyFont="1" applyFill="1" applyBorder="1" applyAlignment="1">
      <alignment vertical="top" wrapText="1"/>
    </xf>
    <xf numFmtId="49" fontId="2" fillId="0" borderId="10" xfId="0" applyNumberFormat="1" applyFont="1" applyFill="1" applyBorder="1" applyAlignment="1">
      <alignment horizontal="left" vertical="top" wrapText="1"/>
    </xf>
    <xf numFmtId="164" fontId="5" fillId="0" borderId="10" xfId="63" applyNumberFormat="1" applyFont="1" applyFill="1" applyBorder="1" applyAlignment="1">
      <alignment wrapText="1"/>
      <protection/>
    </xf>
    <xf numFmtId="164" fontId="2" fillId="0" borderId="10" xfId="63" applyNumberFormat="1" applyFont="1" applyFill="1" applyBorder="1" applyAlignment="1">
      <alignment wrapText="1"/>
      <protection/>
    </xf>
    <xf numFmtId="49" fontId="7"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3" fontId="6" fillId="0" borderId="10" xfId="0" applyNumberFormat="1" applyFont="1" applyFill="1" applyBorder="1" applyAlignment="1">
      <alignment horizontal="right"/>
    </xf>
    <xf numFmtId="4" fontId="5" fillId="0" borderId="10" xfId="0" applyNumberFormat="1" applyFont="1" applyFill="1" applyBorder="1" applyAlignment="1" applyProtection="1">
      <alignment horizontal="left" wrapText="1"/>
      <protection/>
    </xf>
    <xf numFmtId="164" fontId="8"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3" fontId="2" fillId="0" borderId="10" xfId="0" applyNumberFormat="1" applyFont="1" applyFill="1" applyBorder="1" applyAlignment="1" applyProtection="1">
      <alignment/>
      <protection/>
    </xf>
    <xf numFmtId="164" fontId="8" fillId="0" borderId="10" xfId="62" applyNumberFormat="1" applyFont="1" applyFill="1" applyBorder="1" applyAlignment="1">
      <alignment horizontal="left" vertical="center" wrapText="1"/>
      <protection/>
    </xf>
    <xf numFmtId="164" fontId="9" fillId="0" borderId="10" xfId="63" applyNumberFormat="1" applyFont="1" applyFill="1" applyBorder="1" applyAlignment="1">
      <alignment horizontal="left" vertical="center" wrapText="1"/>
      <protection/>
    </xf>
    <xf numFmtId="164" fontId="8" fillId="0" borderId="10" xfId="6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3" fontId="2" fillId="0" borderId="10" xfId="62" applyNumberFormat="1" applyFont="1" applyFill="1" applyBorder="1" applyAlignment="1">
      <alignment wrapText="1"/>
      <protection/>
    </xf>
    <xf numFmtId="164" fontId="5" fillId="0" borderId="10" xfId="61" applyNumberFormat="1" applyFont="1" applyFill="1" applyBorder="1" applyAlignment="1">
      <alignment vertical="top" wrapText="1"/>
      <protection/>
    </xf>
    <xf numFmtId="164" fontId="5" fillId="0" borderId="10" xfId="6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4" fontId="5" fillId="0" borderId="10" xfId="62" applyNumberFormat="1" applyFont="1" applyFill="1" applyBorder="1" applyAlignment="1">
      <alignment/>
      <protection/>
    </xf>
    <xf numFmtId="164" fontId="2" fillId="0" borderId="10" xfId="6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4" fillId="0" borderId="0" xfId="0" applyNumberFormat="1" applyFont="1" applyFill="1" applyAlignment="1">
      <alignment horizontal="center"/>
    </xf>
    <xf numFmtId="0" fontId="2" fillId="0" borderId="0" xfId="0" applyFont="1" applyFill="1" applyBorder="1" applyAlignment="1">
      <alignmen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2" fillId="0" borderId="0" xfId="0" applyFont="1" applyFill="1" applyBorder="1" applyAlignment="1">
      <alignment horizontal="center" wrapText="1"/>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2"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5" fillId="0" borderId="11" xfId="0" applyNumberFormat="1" applyFont="1" applyFill="1" applyBorder="1" applyAlignment="1">
      <alignment/>
    </xf>
    <xf numFmtId="0" fontId="2" fillId="0" borderId="10" xfId="0" applyFont="1" applyFill="1" applyBorder="1" applyAlignment="1">
      <alignment wrapText="1"/>
    </xf>
    <xf numFmtId="49" fontId="2" fillId="0" borderId="10" xfId="57" applyNumberFormat="1" applyFont="1" applyFill="1" applyBorder="1" applyAlignment="1" applyProtection="1">
      <alignment horizontal="left"/>
      <protection locked="0"/>
    </xf>
    <xf numFmtId="4" fontId="2" fillId="0" borderId="10" xfId="57"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8" fillId="0" borderId="10" xfId="0" applyNumberFormat="1" applyFont="1" applyFill="1" applyBorder="1" applyAlignment="1">
      <alignment wrapText="1"/>
    </xf>
    <xf numFmtId="49" fontId="2"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left" wrapText="1"/>
      <protection/>
    </xf>
    <xf numFmtId="4" fontId="2"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164" fontId="2" fillId="0" borderId="10" xfId="6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xf>
    <xf numFmtId="0" fontId="3" fillId="0" borderId="0" xfId="0" applyFont="1" applyFill="1" applyAlignment="1">
      <alignment horizontal="left"/>
    </xf>
    <xf numFmtId="0" fontId="4" fillId="0" borderId="0" xfId="0" applyFont="1" applyFill="1" applyAlignment="1">
      <alignment horizontal="right"/>
    </xf>
    <xf numFmtId="3" fontId="4" fillId="0" borderId="0" xfId="0" applyNumberFormat="1" applyFont="1" applyFill="1" applyBorder="1" applyAlignment="1">
      <alignment horizontal="right" wrapText="1"/>
    </xf>
    <xf numFmtId="4" fontId="0" fillId="0" borderId="10" xfId="0" applyNumberFormat="1" applyFont="1" applyFill="1" applyBorder="1" applyAlignment="1">
      <alignment/>
    </xf>
    <xf numFmtId="4" fontId="2" fillId="0" borderId="10" xfId="0" applyNumberFormat="1" applyFont="1" applyFill="1" applyBorder="1" applyAlignment="1">
      <alignment vertical="top" wrapText="1"/>
    </xf>
    <xf numFmtId="4" fontId="6" fillId="0" borderId="10" xfId="0" applyNumberFormat="1" applyFont="1" applyFill="1" applyBorder="1" applyAlignment="1">
      <alignment horizontal="right"/>
    </xf>
    <xf numFmtId="4" fontId="4" fillId="0" borderId="10" xfId="0" applyNumberFormat="1" applyFont="1" applyFill="1" applyBorder="1" applyAlignment="1">
      <alignment horizontal="right"/>
    </xf>
    <xf numFmtId="4" fontId="2" fillId="0" borderId="10" xfId="0" applyNumberFormat="1" applyFont="1" applyFill="1" applyBorder="1" applyAlignment="1">
      <alignment horizontal="right"/>
    </xf>
    <xf numFmtId="3" fontId="6" fillId="0" borderId="10" xfId="0" applyNumberFormat="1" applyFont="1" applyFill="1" applyBorder="1" applyAlignment="1">
      <alignment horizontal="right"/>
    </xf>
    <xf numFmtId="0" fontId="28" fillId="0" borderId="0" xfId="0" applyFont="1" applyFill="1" applyAlignment="1">
      <alignment/>
    </xf>
    <xf numFmtId="4" fontId="28" fillId="0" borderId="0" xfId="0" applyNumberFormat="1" applyFont="1" applyFill="1" applyAlignment="1">
      <alignment/>
    </xf>
    <xf numFmtId="0" fontId="28"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S102"/>
  <sheetViews>
    <sheetView zoomScalePageLayoutView="0" workbookViewId="0" topLeftCell="A1">
      <pane xSplit="4" ySplit="6" topLeftCell="E7" activePane="bottomRight" state="frozen"/>
      <selection pane="topLeft" activeCell="F7" sqref="F7:G92"/>
      <selection pane="topRight" activeCell="F7" sqref="F7:G92"/>
      <selection pane="bottomLeft" activeCell="F7" sqref="F7:G92"/>
      <selection pane="bottomRight" activeCell="F92" sqref="F92"/>
    </sheetView>
  </sheetViews>
  <sheetFormatPr defaultColWidth="9.140625" defaultRowHeight="12.75"/>
  <cols>
    <col min="1" max="1" width="10.28125" style="64" bestFit="1" customWidth="1"/>
    <col min="2" max="2" width="57.57421875" style="5" customWidth="1"/>
    <col min="3" max="3" width="0.42578125" style="5" customWidth="1"/>
    <col min="4" max="5" width="15.8515625" style="57" customWidth="1"/>
    <col min="6" max="7" width="18.00390625" style="5" customWidth="1"/>
    <col min="8" max="8" width="12.57421875" style="67" customWidth="1"/>
    <col min="9" max="9" width="11.7109375" style="67" bestFit="1" customWidth="1"/>
    <col min="10" max="10" width="9.140625" style="67" customWidth="1"/>
    <col min="11" max="11" width="10.57421875" style="67" customWidth="1"/>
    <col min="12" max="12" width="10.8515625" style="67" customWidth="1"/>
    <col min="13" max="13" width="11.00390625" style="67" customWidth="1"/>
    <col min="14" max="14" width="10.28125" style="67" customWidth="1"/>
    <col min="15" max="15" width="9.140625" style="67" customWidth="1"/>
    <col min="16" max="16" width="10.00390625" style="67" customWidth="1"/>
    <col min="17" max="17" width="10.7109375" style="67" customWidth="1"/>
    <col min="18" max="18" width="10.00390625" style="67" customWidth="1"/>
    <col min="19" max="19" width="10.28125" style="67" customWidth="1"/>
    <col min="20" max="20" width="10.00390625" style="67" customWidth="1"/>
    <col min="21" max="21" width="10.8515625" style="67" customWidth="1"/>
    <col min="22" max="22" width="9.140625" style="67" customWidth="1"/>
    <col min="23" max="23" width="9.7109375" style="67" customWidth="1"/>
    <col min="24" max="24" width="10.140625" style="67" customWidth="1"/>
    <col min="25" max="25" width="10.8515625" style="67" customWidth="1"/>
    <col min="26" max="26" width="9.7109375" style="67" customWidth="1"/>
    <col min="27" max="28" width="10.57421875" style="67" customWidth="1"/>
    <col min="29" max="29" width="10.8515625" style="67" customWidth="1"/>
    <col min="30" max="30" width="9.8515625" style="67" customWidth="1"/>
    <col min="31" max="31" width="9.00390625" style="67" customWidth="1"/>
    <col min="32" max="32" width="10.140625" style="67" customWidth="1"/>
    <col min="33" max="33" width="10.57421875" style="67" customWidth="1"/>
    <col min="34" max="34" width="10.7109375" style="67" customWidth="1"/>
    <col min="35" max="35" width="9.28125" style="67" customWidth="1"/>
    <col min="36" max="36" width="10.28125" style="67" customWidth="1"/>
    <col min="37" max="37" width="9.8515625" style="67" customWidth="1"/>
    <col min="38" max="38" width="10.7109375" style="67" customWidth="1"/>
    <col min="39" max="39" width="10.00390625" style="67" customWidth="1"/>
    <col min="40" max="40" width="10.28125" style="67" customWidth="1"/>
    <col min="41" max="41" width="9.57421875" style="67" customWidth="1"/>
    <col min="42" max="42" width="10.7109375" style="67" customWidth="1"/>
    <col min="43" max="43" width="10.140625" style="67" bestFit="1" customWidth="1"/>
    <col min="44" max="44" width="10.57421875" style="67" customWidth="1"/>
    <col min="45" max="45" width="10.00390625" style="67" customWidth="1"/>
    <col min="46" max="46" width="10.8515625" style="67" customWidth="1"/>
    <col min="47" max="47" width="10.140625" style="67" customWidth="1"/>
    <col min="48" max="48" width="9.7109375" style="67" customWidth="1"/>
    <col min="49" max="49" width="10.8515625" style="67" customWidth="1"/>
    <col min="50" max="50" width="11.140625" style="67" customWidth="1"/>
    <col min="51" max="51" width="9.140625" style="67" customWidth="1"/>
    <col min="52" max="52" width="10.57421875" style="67" customWidth="1"/>
    <col min="53" max="53" width="9.8515625" style="67" customWidth="1"/>
    <col min="54" max="54" width="10.8515625" style="67" customWidth="1"/>
    <col min="55" max="55" width="10.28125" style="67" customWidth="1"/>
    <col min="56" max="56" width="8.57421875" style="67" customWidth="1"/>
    <col min="57" max="57" width="10.421875" style="67" customWidth="1"/>
    <col min="58" max="59" width="9.8515625" style="67" customWidth="1"/>
    <col min="60" max="60" width="9.28125" style="67" customWidth="1"/>
    <col min="61" max="61" width="9.00390625" style="67" customWidth="1"/>
    <col min="62" max="62" width="10.421875" style="67" customWidth="1"/>
    <col min="63" max="63" width="11.28125" style="67" customWidth="1"/>
    <col min="64" max="64" width="9.8515625" style="67" customWidth="1"/>
    <col min="65" max="65" width="10.421875" style="67" customWidth="1"/>
    <col min="66" max="66" width="9.7109375" style="67" customWidth="1"/>
    <col min="67" max="67" width="11.140625" style="67" customWidth="1"/>
    <col min="68" max="68" width="10.421875" style="67" customWidth="1"/>
    <col min="69" max="69" width="10.00390625" style="67" customWidth="1"/>
    <col min="70" max="70" width="10.140625" style="67" customWidth="1"/>
    <col min="71" max="71" width="10.7109375" style="67" customWidth="1"/>
    <col min="72" max="72" width="11.140625" style="67" customWidth="1"/>
    <col min="73" max="73" width="9.57421875" style="67" customWidth="1"/>
    <col min="74" max="74" width="11.28125" style="67" customWidth="1"/>
    <col min="75" max="75" width="11.00390625" style="67" customWidth="1"/>
    <col min="76" max="76" width="9.8515625" style="67" customWidth="1"/>
    <col min="77" max="77" width="10.7109375" style="67" customWidth="1"/>
    <col min="78" max="78" width="10.28125" style="67" customWidth="1"/>
    <col min="79" max="79" width="10.57421875" style="67" customWidth="1"/>
    <col min="80" max="80" width="9.57421875" style="67" customWidth="1"/>
    <col min="81" max="81" width="8.421875" style="67" customWidth="1"/>
    <col min="82" max="82" width="10.7109375" style="67" customWidth="1"/>
    <col min="83" max="83" width="10.140625" style="67" customWidth="1"/>
    <col min="84" max="84" width="10.7109375" style="67" customWidth="1"/>
    <col min="85" max="85" width="9.8515625" style="67" customWidth="1"/>
    <col min="86" max="86" width="9.7109375" style="67" customWidth="1"/>
    <col min="87" max="87" width="10.00390625" style="67" customWidth="1"/>
    <col min="88" max="88" width="11.421875" style="67" customWidth="1"/>
    <col min="89" max="89" width="10.00390625" style="67" customWidth="1"/>
    <col min="90" max="90" width="9.7109375" style="67" customWidth="1"/>
    <col min="91" max="91" width="10.00390625" style="67" customWidth="1"/>
    <col min="92" max="92" width="10.7109375" style="67" customWidth="1"/>
    <col min="93" max="93" width="9.28125" style="67" customWidth="1"/>
    <col min="94" max="94" width="10.7109375" style="67" customWidth="1"/>
    <col min="95" max="95" width="10.140625" style="67" customWidth="1"/>
    <col min="96" max="96" width="10.8515625" style="67" customWidth="1"/>
    <col min="97" max="97" width="11.140625" style="67" customWidth="1"/>
    <col min="98" max="100" width="10.28125" style="67" customWidth="1"/>
    <col min="101" max="101" width="9.57421875" style="67" customWidth="1"/>
    <col min="102" max="102" width="10.28125" style="67" customWidth="1"/>
    <col min="103" max="103" width="9.57421875" style="67" customWidth="1"/>
    <col min="104" max="104" width="10.140625" style="67" customWidth="1"/>
    <col min="105" max="105" width="8.8515625" style="67" customWidth="1"/>
    <col min="106" max="106" width="9.421875" style="67" customWidth="1"/>
    <col min="107" max="107" width="10.28125" style="67" customWidth="1"/>
    <col min="108" max="108" width="9.8515625" style="67" customWidth="1"/>
    <col min="109" max="109" width="9.57421875" style="67" customWidth="1"/>
    <col min="110" max="110" width="9.00390625" style="67" customWidth="1"/>
    <col min="111" max="111" width="9.7109375" style="67" customWidth="1"/>
    <col min="112" max="113" width="10.421875" style="67" customWidth="1"/>
    <col min="114" max="114" width="10.140625" style="67" customWidth="1"/>
    <col min="115" max="115" width="10.28125" style="67" customWidth="1"/>
    <col min="116" max="116" width="11.57421875" style="67" customWidth="1"/>
    <col min="117" max="118" width="11.140625" style="67" customWidth="1"/>
    <col min="119" max="119" width="9.8515625" style="67" customWidth="1"/>
    <col min="120" max="120" width="8.57421875" style="67" customWidth="1"/>
    <col min="121" max="121" width="10.28125" style="67" customWidth="1"/>
    <col min="122" max="122" width="10.00390625" style="67" customWidth="1"/>
    <col min="123" max="123" width="9.8515625" style="67" customWidth="1"/>
    <col min="124" max="124" width="10.140625" style="67" customWidth="1"/>
    <col min="125" max="125" width="11.7109375" style="67" customWidth="1"/>
    <col min="126" max="126" width="8.140625" style="67" customWidth="1"/>
    <col min="127" max="127" width="8.57421875" style="67" customWidth="1"/>
    <col min="128" max="128" width="10.140625" style="67" customWidth="1"/>
    <col min="129" max="129" width="11.7109375" style="67" customWidth="1"/>
    <col min="130" max="130" width="9.57421875" style="67" customWidth="1"/>
    <col min="131" max="131" width="9.421875" style="67" customWidth="1"/>
    <col min="132" max="132" width="12.28125" style="67" customWidth="1"/>
    <col min="133" max="133" width="11.421875" style="67" customWidth="1"/>
    <col min="134" max="134" width="11.57421875" style="67" customWidth="1"/>
    <col min="135" max="135" width="11.421875" style="67" customWidth="1"/>
    <col min="136" max="136" width="14.28125" style="67" customWidth="1"/>
    <col min="137" max="137" width="10.57421875" style="67" customWidth="1"/>
    <col min="138" max="138" width="11.7109375" style="67" bestFit="1" customWidth="1"/>
    <col min="139" max="139" width="11.00390625" style="67" customWidth="1"/>
    <col min="140" max="140" width="12.00390625" style="67" customWidth="1"/>
    <col min="141" max="141" width="10.8515625" style="67" customWidth="1"/>
    <col min="142" max="142" width="11.57421875" style="67" customWidth="1"/>
    <col min="143" max="143" width="9.8515625" style="67" customWidth="1"/>
    <col min="144" max="144" width="10.57421875" style="67" customWidth="1"/>
    <col min="145" max="146" width="9.140625" style="67" customWidth="1"/>
    <col min="147" max="147" width="10.57421875" style="67" customWidth="1"/>
    <col min="148" max="148" width="9.8515625" style="67" customWidth="1"/>
    <col min="149" max="149" width="10.140625" style="67" customWidth="1"/>
    <col min="150" max="151" width="9.140625" style="67" customWidth="1"/>
    <col min="152" max="152" width="10.57421875" style="67" customWidth="1"/>
    <col min="153" max="153" width="10.00390625" style="67" customWidth="1"/>
    <col min="154" max="154" width="9.8515625" style="67" customWidth="1"/>
    <col min="155" max="156" width="9.140625" style="67" customWidth="1"/>
    <col min="157" max="157" width="10.421875" style="67" customWidth="1"/>
    <col min="158" max="158" width="9.7109375" style="67" customWidth="1"/>
    <col min="159" max="159" width="10.00390625" style="67" customWidth="1"/>
    <col min="160" max="161" width="9.140625" style="67" customWidth="1"/>
    <col min="162" max="162" width="10.140625" style="67" customWidth="1"/>
    <col min="163" max="163" width="12.7109375" style="67" bestFit="1" customWidth="1"/>
    <col min="164" max="175" width="9.140625" style="67" customWidth="1"/>
    <col min="176" max="16384" width="9.140625" style="5" customWidth="1"/>
  </cols>
  <sheetData>
    <row r="1" spans="2:136" ht="17.25">
      <c r="B1" s="96" t="s">
        <v>418</v>
      </c>
      <c r="C1" s="65"/>
      <c r="D1" s="66"/>
      <c r="E1" s="6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row>
    <row r="2" spans="2:136" ht="17.25" customHeight="1">
      <c r="B2" s="65"/>
      <c r="C2" s="65"/>
      <c r="D2" s="66"/>
      <c r="E2" s="6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row>
    <row r="3" spans="1:162" ht="15">
      <c r="A3" s="68"/>
      <c r="B3" s="69"/>
      <c r="C3" s="69"/>
      <c r="D3" s="6"/>
      <c r="E3" s="6"/>
      <c r="F3" s="6"/>
      <c r="G3" s="6"/>
      <c r="FF3" s="70"/>
    </row>
    <row r="4" spans="2:162" ht="12.75" customHeight="1">
      <c r="B4" s="67"/>
      <c r="C4" s="67"/>
      <c r="D4" s="6"/>
      <c r="E4" s="6"/>
      <c r="F4" s="6"/>
      <c r="G4" s="97" t="s">
        <v>419</v>
      </c>
      <c r="H4" s="7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2"/>
      <c r="EI4" s="112"/>
      <c r="EJ4" s="112"/>
      <c r="EK4" s="112"/>
      <c r="EL4" s="112"/>
      <c r="EM4" s="111"/>
      <c r="EN4" s="111"/>
      <c r="EO4" s="111"/>
      <c r="EP4" s="111"/>
      <c r="EQ4" s="111"/>
      <c r="ER4" s="111"/>
      <c r="ES4" s="111"/>
      <c r="ET4" s="111"/>
      <c r="EU4" s="111"/>
      <c r="EV4" s="111"/>
      <c r="EW4" s="111"/>
      <c r="EX4" s="111"/>
      <c r="EY4" s="111"/>
      <c r="EZ4" s="111"/>
      <c r="FA4" s="111"/>
      <c r="FB4" s="111"/>
      <c r="FC4" s="111"/>
      <c r="FD4" s="111"/>
      <c r="FE4" s="111"/>
      <c r="FF4" s="111"/>
    </row>
    <row r="5" spans="1:162" ht="105">
      <c r="A5" s="12" t="s">
        <v>0</v>
      </c>
      <c r="B5" s="12" t="s">
        <v>1</v>
      </c>
      <c r="C5" s="12" t="s">
        <v>2</v>
      </c>
      <c r="D5" s="12" t="s">
        <v>3</v>
      </c>
      <c r="E5" s="12" t="s">
        <v>4</v>
      </c>
      <c r="F5" s="11" t="s">
        <v>5</v>
      </c>
      <c r="G5" s="11" t="s">
        <v>6</v>
      </c>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row>
    <row r="6" spans="1:175" s="75" customFormat="1" ht="15">
      <c r="A6" s="15"/>
      <c r="B6" s="73"/>
      <c r="C6" s="73"/>
      <c r="D6" s="15">
        <v>1</v>
      </c>
      <c r="E6" s="15">
        <v>2</v>
      </c>
      <c r="F6" s="15">
        <v>3</v>
      </c>
      <c r="G6" s="15" t="s">
        <v>422</v>
      </c>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4"/>
      <c r="FH6" s="4"/>
      <c r="FI6" s="4"/>
      <c r="FJ6" s="4"/>
      <c r="FK6" s="4"/>
      <c r="FL6" s="4"/>
      <c r="FM6" s="4"/>
      <c r="FN6" s="4"/>
      <c r="FO6" s="4"/>
      <c r="FP6" s="4"/>
      <c r="FQ6" s="4"/>
      <c r="FR6" s="4"/>
      <c r="FS6" s="4"/>
    </row>
    <row r="7" spans="1:164" ht="15">
      <c r="A7" s="76" t="s">
        <v>7</v>
      </c>
      <c r="B7" s="77" t="s">
        <v>8</v>
      </c>
      <c r="C7" s="35">
        <f>+C8+C63+C91</f>
        <v>0</v>
      </c>
      <c r="D7" s="35">
        <f>+D8+D63+D91</f>
        <v>133508480</v>
      </c>
      <c r="E7" s="35">
        <f>+E8+E63+E91</f>
        <v>96977180</v>
      </c>
      <c r="F7" s="35">
        <f>+F8+F63+F91</f>
        <v>99308375.21</v>
      </c>
      <c r="G7" s="35">
        <f>+G8+G63+G91</f>
        <v>13419153.399999999</v>
      </c>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6"/>
      <c r="FH7" s="6"/>
    </row>
    <row r="8" spans="1:164" ht="15">
      <c r="A8" s="76" t="s">
        <v>9</v>
      </c>
      <c r="B8" s="77" t="s">
        <v>10</v>
      </c>
      <c r="C8" s="35">
        <f>+C14+C50+C9</f>
        <v>0</v>
      </c>
      <c r="D8" s="35">
        <f>+D14+D50+D9</f>
        <v>125260000</v>
      </c>
      <c r="E8" s="35">
        <f>+E14+E50+E9</f>
        <v>89229490</v>
      </c>
      <c r="F8" s="35">
        <f>+F14+F50+F9</f>
        <v>96614023.91</v>
      </c>
      <c r="G8" s="35">
        <f>+G14+G50+G9</f>
        <v>11019390.1</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6"/>
      <c r="FH8" s="6"/>
    </row>
    <row r="9" spans="1:164" ht="15">
      <c r="A9" s="76" t="s">
        <v>11</v>
      </c>
      <c r="B9" s="77" t="s">
        <v>12</v>
      </c>
      <c r="C9" s="35">
        <f>+C10+C11+C12+C13</f>
        <v>0</v>
      </c>
      <c r="D9" s="35">
        <f>+D10+D11+D12+D13</f>
        <v>0</v>
      </c>
      <c r="E9" s="35">
        <f>+E10+E11+E12+E13</f>
        <v>0</v>
      </c>
      <c r="F9" s="35">
        <f>+F10+F11+F12+F13</f>
        <v>0</v>
      </c>
      <c r="G9" s="35">
        <f>+G10+G11+G12+G13</f>
        <v>0</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6"/>
      <c r="FH9" s="6"/>
    </row>
    <row r="10" spans="1:164" ht="45">
      <c r="A10" s="76" t="s">
        <v>13</v>
      </c>
      <c r="B10" s="77" t="s">
        <v>14</v>
      </c>
      <c r="C10" s="35"/>
      <c r="D10" s="35"/>
      <c r="E10" s="35"/>
      <c r="F10" s="35"/>
      <c r="G10" s="35"/>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6"/>
      <c r="FH10" s="6"/>
    </row>
    <row r="11" spans="1:164" ht="45">
      <c r="A11" s="76" t="s">
        <v>15</v>
      </c>
      <c r="B11" s="77" t="s">
        <v>16</v>
      </c>
      <c r="C11" s="35"/>
      <c r="D11" s="35"/>
      <c r="E11" s="35"/>
      <c r="F11" s="35"/>
      <c r="G11" s="35"/>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6"/>
      <c r="FH11" s="6"/>
    </row>
    <row r="12" spans="1:164" ht="30">
      <c r="A12" s="76" t="s">
        <v>17</v>
      </c>
      <c r="B12" s="77" t="s">
        <v>18</v>
      </c>
      <c r="C12" s="35"/>
      <c r="D12" s="35"/>
      <c r="E12" s="35"/>
      <c r="F12" s="35"/>
      <c r="G12" s="35"/>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6"/>
      <c r="FH12" s="6"/>
    </row>
    <row r="13" spans="1:164" ht="45">
      <c r="A13" s="76"/>
      <c r="B13" s="77" t="s">
        <v>19</v>
      </c>
      <c r="C13" s="35"/>
      <c r="D13" s="35"/>
      <c r="E13" s="35"/>
      <c r="F13" s="35"/>
      <c r="G13" s="35"/>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6"/>
      <c r="FH13" s="6"/>
    </row>
    <row r="14" spans="1:164" ht="15">
      <c r="A14" s="76" t="s">
        <v>20</v>
      </c>
      <c r="B14" s="77" t="s">
        <v>21</v>
      </c>
      <c r="C14" s="35">
        <f>+C15+C27</f>
        <v>0</v>
      </c>
      <c r="D14" s="35">
        <f>+D15+D27</f>
        <v>124995000</v>
      </c>
      <c r="E14" s="35">
        <f>+E15+E27</f>
        <v>89016490</v>
      </c>
      <c r="F14" s="35">
        <f>+F15+F27</f>
        <v>96378724.3</v>
      </c>
      <c r="G14" s="35">
        <f>+G15+G27</f>
        <v>11008679</v>
      </c>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6"/>
      <c r="FH14" s="6"/>
    </row>
    <row r="15" spans="1:164" ht="15">
      <c r="A15" s="76" t="s">
        <v>22</v>
      </c>
      <c r="B15" s="77" t="s">
        <v>23</v>
      </c>
      <c r="C15" s="35">
        <f>+C16+C23+C26</f>
        <v>0</v>
      </c>
      <c r="D15" s="35">
        <f>+D16+D23+D26</f>
        <v>16155000</v>
      </c>
      <c r="E15" s="35">
        <f>+E16+E23+E26</f>
        <v>13443490</v>
      </c>
      <c r="F15" s="35">
        <f>+F16+F23+F26</f>
        <v>15104018.5</v>
      </c>
      <c r="G15" s="35">
        <f>+G16+G23+G26</f>
        <v>1147857</v>
      </c>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6"/>
      <c r="FH15" s="6"/>
    </row>
    <row r="16" spans="1:164" ht="30">
      <c r="A16" s="76" t="s">
        <v>24</v>
      </c>
      <c r="B16" s="77" t="s">
        <v>25</v>
      </c>
      <c r="C16" s="35">
        <f>C17+C18+C20+C21+C22+C19</f>
        <v>0</v>
      </c>
      <c r="D16" s="35">
        <f>D17+D18+D20+D21+D22+D19</f>
        <v>7409000</v>
      </c>
      <c r="E16" s="35">
        <f>E17+E18+E20+E21+E22+E19</f>
        <v>7083490</v>
      </c>
      <c r="F16" s="35">
        <f>F17+F18+F20+F21+F22+F19</f>
        <v>7664759</v>
      </c>
      <c r="G16" s="35">
        <f>G17+G18+G20+G21+G22+G19</f>
        <v>272798</v>
      </c>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6"/>
      <c r="FH16" s="6"/>
    </row>
    <row r="17" spans="1:164" ht="30">
      <c r="A17" s="79" t="s">
        <v>26</v>
      </c>
      <c r="B17" s="80" t="s">
        <v>27</v>
      </c>
      <c r="C17" s="28"/>
      <c r="D17" s="35">
        <v>7409000</v>
      </c>
      <c r="E17" s="35">
        <v>7083490</v>
      </c>
      <c r="F17" s="28">
        <v>7628437</v>
      </c>
      <c r="G17" s="28">
        <f>F17-H17</f>
        <v>272798</v>
      </c>
      <c r="H17" s="99">
        <v>7355639</v>
      </c>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6"/>
      <c r="FH17" s="6"/>
    </row>
    <row r="18" spans="1:164" ht="30">
      <c r="A18" s="79" t="s">
        <v>28</v>
      </c>
      <c r="B18" s="80" t="s">
        <v>29</v>
      </c>
      <c r="C18" s="28"/>
      <c r="D18" s="35"/>
      <c r="E18" s="35"/>
      <c r="F18" s="28">
        <v>36322</v>
      </c>
      <c r="G18" s="28">
        <f>F18-H18</f>
        <v>0</v>
      </c>
      <c r="H18" s="99">
        <v>36322</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6"/>
      <c r="FH18" s="6"/>
    </row>
    <row r="19" spans="1:164" ht="15">
      <c r="A19" s="79" t="s">
        <v>30</v>
      </c>
      <c r="B19" s="80" t="s">
        <v>31</v>
      </c>
      <c r="C19" s="28"/>
      <c r="D19" s="35"/>
      <c r="E19" s="35"/>
      <c r="F19" s="28"/>
      <c r="G19" s="2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6"/>
      <c r="FH19" s="6"/>
    </row>
    <row r="20" spans="1:164" ht="30">
      <c r="A20" s="79" t="s">
        <v>32</v>
      </c>
      <c r="B20" s="80" t="s">
        <v>33</v>
      </c>
      <c r="C20" s="28"/>
      <c r="D20" s="35"/>
      <c r="E20" s="35"/>
      <c r="F20" s="28"/>
      <c r="G20" s="2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6"/>
      <c r="FH20" s="6"/>
    </row>
    <row r="21" spans="1:164" ht="30">
      <c r="A21" s="79" t="s">
        <v>34</v>
      </c>
      <c r="B21" s="80" t="s">
        <v>35</v>
      </c>
      <c r="C21" s="28"/>
      <c r="D21" s="35"/>
      <c r="E21" s="35"/>
      <c r="F21" s="28"/>
      <c r="G21" s="2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6"/>
      <c r="FH21" s="6"/>
    </row>
    <row r="22" spans="1:164" ht="43.5" customHeight="1">
      <c r="A22" s="79" t="s">
        <v>36</v>
      </c>
      <c r="B22" s="80" t="s">
        <v>37</v>
      </c>
      <c r="C22" s="28"/>
      <c r="D22" s="35"/>
      <c r="E22" s="35"/>
      <c r="F22" s="28"/>
      <c r="G22" s="2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6"/>
      <c r="FH22" s="6"/>
    </row>
    <row r="23" spans="1:164" ht="15">
      <c r="A23" s="76" t="s">
        <v>38</v>
      </c>
      <c r="B23" s="77" t="s">
        <v>39</v>
      </c>
      <c r="C23" s="35">
        <f>C24+C25</f>
        <v>0</v>
      </c>
      <c r="D23" s="35">
        <f>D24+D25</f>
        <v>337000</v>
      </c>
      <c r="E23" s="35">
        <f>E24+E25</f>
        <v>312000</v>
      </c>
      <c r="F23" s="35">
        <f>F24+F25</f>
        <v>941236</v>
      </c>
      <c r="G23" s="35">
        <f>G24+G25</f>
        <v>37503</v>
      </c>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6"/>
      <c r="FH23" s="6"/>
    </row>
    <row r="24" spans="1:164" ht="30">
      <c r="A24" s="79" t="s">
        <v>40</v>
      </c>
      <c r="B24" s="80" t="s">
        <v>41</v>
      </c>
      <c r="C24" s="28"/>
      <c r="D24" s="35">
        <v>337000</v>
      </c>
      <c r="E24" s="35">
        <v>312000</v>
      </c>
      <c r="F24" s="28">
        <v>941236</v>
      </c>
      <c r="G24" s="28">
        <f>F24-H24</f>
        <v>37503</v>
      </c>
      <c r="H24" s="99">
        <v>903733</v>
      </c>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6"/>
      <c r="FH24" s="6"/>
    </row>
    <row r="25" spans="1:164" ht="30">
      <c r="A25" s="79" t="s">
        <v>42</v>
      </c>
      <c r="B25" s="80" t="s">
        <v>43</v>
      </c>
      <c r="C25" s="28"/>
      <c r="D25" s="35"/>
      <c r="E25" s="35"/>
      <c r="F25" s="28"/>
      <c r="G25" s="28"/>
      <c r="H25" s="99"/>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6"/>
      <c r="FH25" s="6"/>
    </row>
    <row r="26" spans="1:164" ht="30">
      <c r="A26" s="79"/>
      <c r="B26" s="80" t="s">
        <v>44</v>
      </c>
      <c r="C26" s="28"/>
      <c r="D26" s="35">
        <v>8409000</v>
      </c>
      <c r="E26" s="35">
        <v>6048000</v>
      </c>
      <c r="F26" s="28">
        <v>6498023.5</v>
      </c>
      <c r="G26" s="28">
        <f>F26-H26</f>
        <v>837556</v>
      </c>
      <c r="H26" s="99">
        <v>5660467.5</v>
      </c>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6"/>
      <c r="FH26" s="6"/>
    </row>
    <row r="27" spans="1:164" ht="15">
      <c r="A27" s="76" t="s">
        <v>45</v>
      </c>
      <c r="B27" s="77" t="s">
        <v>46</v>
      </c>
      <c r="C27" s="35">
        <f>C28+C34+C49+C35+C36+C37+C38+C39+C40+C41+C42+C43+C44+C45+C46+C47+C48</f>
        <v>0</v>
      </c>
      <c r="D27" s="35">
        <f>D28+D34+D49+D35+D36+D37+D38+D39+D40+D41+D42+D43+D44+D45+D46+D47+D48</f>
        <v>108840000</v>
      </c>
      <c r="E27" s="35">
        <f>E28+E34+E49+E35+E36+E37+E38+E39+E40+E41+E42+E43+E44+E45+E46+E47+E48</f>
        <v>75573000</v>
      </c>
      <c r="F27" s="35">
        <f>F28+F34+F49+F35+F36+F37+F38+F39+F40+F41+F42+F43+F44+F45+F46+F47+F48</f>
        <v>81274705.8</v>
      </c>
      <c r="G27" s="35">
        <f>G28+G34+G49+G35+G36+G37+G38+G39+G40+G41+G42+G43+G44+G45+G46+G47+G48</f>
        <v>9860822</v>
      </c>
      <c r="H27" s="81"/>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6"/>
      <c r="FH27" s="6"/>
    </row>
    <row r="28" spans="1:164" ht="15">
      <c r="A28" s="76" t="s">
        <v>47</v>
      </c>
      <c r="B28" s="77" t="s">
        <v>48</v>
      </c>
      <c r="C28" s="35">
        <f>C29+C30+C31+C32+C33</f>
        <v>0</v>
      </c>
      <c r="D28" s="35">
        <f>D29+D30+D31+D32+D33</f>
        <v>107462000</v>
      </c>
      <c r="E28" s="35">
        <f>E29+E30+E31+E32+E33</f>
        <v>74664000</v>
      </c>
      <c r="F28" s="35">
        <f>F29+F30+F31+F32+F33</f>
        <v>80310696.52</v>
      </c>
      <c r="G28" s="35">
        <f>G29+G30+G31+G32+G33</f>
        <v>9600948</v>
      </c>
      <c r="H28" s="31"/>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6"/>
      <c r="FH28" s="6"/>
    </row>
    <row r="29" spans="1:164" ht="30">
      <c r="A29" s="79" t="s">
        <v>49</v>
      </c>
      <c r="B29" s="80" t="s">
        <v>50</v>
      </c>
      <c r="C29" s="28"/>
      <c r="D29" s="35">
        <v>107462000</v>
      </c>
      <c r="E29" s="35">
        <v>74664000</v>
      </c>
      <c r="F29" s="28">
        <v>76643189</v>
      </c>
      <c r="G29" s="28">
        <f>F29-H29</f>
        <v>9223843</v>
      </c>
      <c r="H29" s="99">
        <v>67419346</v>
      </c>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6"/>
      <c r="FH29" s="6"/>
    </row>
    <row r="30" spans="1:164" ht="45">
      <c r="A30" s="79" t="s">
        <v>51</v>
      </c>
      <c r="B30" s="80" t="s">
        <v>52</v>
      </c>
      <c r="C30" s="28"/>
      <c r="D30" s="35"/>
      <c r="E30" s="35"/>
      <c r="F30" s="28">
        <v>3613249.52</v>
      </c>
      <c r="G30" s="28">
        <f>F30-H30</f>
        <v>371191</v>
      </c>
      <c r="H30" s="99">
        <v>3242058.52</v>
      </c>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6"/>
      <c r="FH30" s="6"/>
    </row>
    <row r="31" spans="1:164" ht="27.75" customHeight="1">
      <c r="A31" s="79" t="s">
        <v>53</v>
      </c>
      <c r="B31" s="80" t="s">
        <v>54</v>
      </c>
      <c r="C31" s="28"/>
      <c r="D31" s="35"/>
      <c r="E31" s="35"/>
      <c r="F31" s="28"/>
      <c r="G31" s="28">
        <f>F31-H31</f>
        <v>0</v>
      </c>
      <c r="H31" s="99"/>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6"/>
      <c r="FH31" s="6"/>
    </row>
    <row r="32" spans="1:164" ht="15">
      <c r="A32" s="79" t="s">
        <v>55</v>
      </c>
      <c r="B32" s="80" t="s">
        <v>56</v>
      </c>
      <c r="C32" s="28"/>
      <c r="D32" s="35"/>
      <c r="E32" s="35"/>
      <c r="F32" s="28">
        <v>54258</v>
      </c>
      <c r="G32" s="28">
        <f>F32-H32</f>
        <v>5914</v>
      </c>
      <c r="H32" s="99">
        <v>48344</v>
      </c>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6"/>
      <c r="FH32" s="6"/>
    </row>
    <row r="33" spans="1:164" ht="15">
      <c r="A33" s="79" t="s">
        <v>57</v>
      </c>
      <c r="B33" s="80" t="s">
        <v>58</v>
      </c>
      <c r="C33" s="28"/>
      <c r="D33" s="35"/>
      <c r="E33" s="35"/>
      <c r="F33" s="28"/>
      <c r="G33" s="2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6"/>
      <c r="FH33" s="6"/>
    </row>
    <row r="34" spans="1:164" ht="15">
      <c r="A34" s="79" t="s">
        <v>59</v>
      </c>
      <c r="B34" s="80" t="s">
        <v>60</v>
      </c>
      <c r="C34" s="28"/>
      <c r="D34" s="35"/>
      <c r="E34" s="35"/>
      <c r="F34" s="28"/>
      <c r="G34" s="2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6"/>
      <c r="FH34" s="6"/>
    </row>
    <row r="35" spans="1:164" ht="30">
      <c r="A35" s="79" t="s">
        <v>61</v>
      </c>
      <c r="B35" s="82" t="s">
        <v>62</v>
      </c>
      <c r="C35" s="28"/>
      <c r="D35" s="35"/>
      <c r="E35" s="35"/>
      <c r="F35" s="28"/>
      <c r="G35" s="2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6"/>
      <c r="FH35" s="6"/>
    </row>
    <row r="36" spans="1:164" ht="45">
      <c r="A36" s="79" t="s">
        <v>63</v>
      </c>
      <c r="B36" s="80" t="s">
        <v>64</v>
      </c>
      <c r="C36" s="28"/>
      <c r="D36" s="35">
        <v>4000</v>
      </c>
      <c r="E36" s="35">
        <v>2000</v>
      </c>
      <c r="F36" s="28">
        <v>6030</v>
      </c>
      <c r="G36" s="28">
        <f>F36-H36</f>
        <v>1640</v>
      </c>
      <c r="H36" s="99">
        <v>4390</v>
      </c>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6"/>
      <c r="FH36" s="6"/>
    </row>
    <row r="37" spans="1:164" ht="60">
      <c r="A37" s="79" t="s">
        <v>65</v>
      </c>
      <c r="B37" s="80" t="s">
        <v>66</v>
      </c>
      <c r="C37" s="28"/>
      <c r="D37" s="35">
        <v>2000</v>
      </c>
      <c r="E37" s="35">
        <v>1000</v>
      </c>
      <c r="F37" s="28">
        <v>897</v>
      </c>
      <c r="G37" s="28">
        <f>F37-H37</f>
        <v>506</v>
      </c>
      <c r="H37" s="99">
        <v>391</v>
      </c>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6"/>
      <c r="FH37" s="6"/>
    </row>
    <row r="38" spans="1:164" ht="45">
      <c r="A38" s="79" t="s">
        <v>67</v>
      </c>
      <c r="B38" s="80" t="s">
        <v>68</v>
      </c>
      <c r="C38" s="28"/>
      <c r="D38" s="35"/>
      <c r="E38" s="35"/>
      <c r="F38" s="28"/>
      <c r="G38" s="28"/>
      <c r="H38" s="99"/>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6"/>
      <c r="FH38" s="6"/>
    </row>
    <row r="39" spans="1:164" ht="60">
      <c r="A39" s="79" t="s">
        <v>69</v>
      </c>
      <c r="B39" s="80" t="s">
        <v>70</v>
      </c>
      <c r="C39" s="28"/>
      <c r="D39" s="35"/>
      <c r="E39" s="35"/>
      <c r="F39" s="28">
        <v>46</v>
      </c>
      <c r="G39" s="28">
        <f>F39-H39</f>
        <v>0</v>
      </c>
      <c r="H39" s="99">
        <v>46</v>
      </c>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6"/>
      <c r="FH39" s="6"/>
    </row>
    <row r="40" spans="1:164" ht="60">
      <c r="A40" s="79" t="s">
        <v>71</v>
      </c>
      <c r="B40" s="80" t="s">
        <v>72</v>
      </c>
      <c r="C40" s="28"/>
      <c r="D40" s="35"/>
      <c r="E40" s="35"/>
      <c r="F40" s="28"/>
      <c r="G40" s="28"/>
      <c r="H40" s="99"/>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6"/>
      <c r="FH40" s="6"/>
    </row>
    <row r="41" spans="1:164" ht="45">
      <c r="A41" s="79" t="s">
        <v>73</v>
      </c>
      <c r="B41" s="80" t="s">
        <v>74</v>
      </c>
      <c r="C41" s="28"/>
      <c r="D41" s="35"/>
      <c r="E41" s="35"/>
      <c r="F41" s="28">
        <v>-41</v>
      </c>
      <c r="G41" s="28">
        <f aca="true" t="shared" si="0" ref="G41:G47">F41-H41</f>
        <v>0</v>
      </c>
      <c r="H41" s="99">
        <v>-41</v>
      </c>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6"/>
      <c r="FH41" s="6"/>
    </row>
    <row r="42" spans="1:164" ht="45">
      <c r="A42" s="79" t="s">
        <v>75</v>
      </c>
      <c r="B42" s="80" t="s">
        <v>76</v>
      </c>
      <c r="C42" s="28"/>
      <c r="D42" s="35">
        <v>133000</v>
      </c>
      <c r="E42" s="35">
        <v>101000</v>
      </c>
      <c r="F42" s="28">
        <v>108546</v>
      </c>
      <c r="G42" s="28">
        <f t="shared" si="0"/>
        <v>2351</v>
      </c>
      <c r="H42" s="99">
        <v>106195</v>
      </c>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6"/>
      <c r="FH42" s="6"/>
    </row>
    <row r="43" spans="1:164" ht="30" customHeight="1">
      <c r="A43" s="79" t="s">
        <v>77</v>
      </c>
      <c r="B43" s="80" t="s">
        <v>78</v>
      </c>
      <c r="C43" s="28"/>
      <c r="D43" s="35">
        <v>136000</v>
      </c>
      <c r="E43" s="35">
        <v>99000</v>
      </c>
      <c r="F43" s="28">
        <v>106092</v>
      </c>
      <c r="G43" s="28">
        <f t="shared" si="0"/>
        <v>6579</v>
      </c>
      <c r="H43" s="99">
        <v>99513</v>
      </c>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6"/>
      <c r="FH43" s="6"/>
    </row>
    <row r="44" spans="1:164" ht="15">
      <c r="A44" s="79" t="s">
        <v>79</v>
      </c>
      <c r="B44" s="80" t="s">
        <v>80</v>
      </c>
      <c r="C44" s="28"/>
      <c r="D44" s="35">
        <v>789000</v>
      </c>
      <c r="E44" s="35">
        <v>545000</v>
      </c>
      <c r="F44" s="28">
        <v>734419.28</v>
      </c>
      <c r="G44" s="28">
        <f t="shared" si="0"/>
        <v>248192</v>
      </c>
      <c r="H44" s="99">
        <v>486227.28</v>
      </c>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6"/>
      <c r="FH44" s="6"/>
    </row>
    <row r="45" spans="1:164" ht="15">
      <c r="A45" s="79" t="s">
        <v>81</v>
      </c>
      <c r="B45" s="80" t="s">
        <v>82</v>
      </c>
      <c r="C45" s="28"/>
      <c r="D45" s="35">
        <v>301000</v>
      </c>
      <c r="E45" s="35">
        <v>152000</v>
      </c>
      <c r="F45" s="28">
        <v>4083</v>
      </c>
      <c r="G45" s="28">
        <f t="shared" si="0"/>
        <v>606</v>
      </c>
      <c r="H45" s="99">
        <v>3477</v>
      </c>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6"/>
      <c r="FH45" s="6"/>
    </row>
    <row r="46" spans="1:164" ht="38.25" customHeight="1">
      <c r="A46" s="83" t="s">
        <v>83</v>
      </c>
      <c r="B46" s="84" t="s">
        <v>84</v>
      </c>
      <c r="C46" s="28"/>
      <c r="D46" s="35"/>
      <c r="E46" s="35"/>
      <c r="F46" s="28">
        <v>39</v>
      </c>
      <c r="G46" s="28">
        <f t="shared" si="0"/>
        <v>0</v>
      </c>
      <c r="H46" s="99">
        <v>39</v>
      </c>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6"/>
      <c r="FH46" s="6"/>
    </row>
    <row r="47" spans="1:164" ht="15">
      <c r="A47" s="83" t="s">
        <v>85</v>
      </c>
      <c r="B47" s="84" t="s">
        <v>86</v>
      </c>
      <c r="C47" s="28"/>
      <c r="D47" s="35">
        <v>13000</v>
      </c>
      <c r="E47" s="35">
        <v>9000</v>
      </c>
      <c r="F47" s="28">
        <v>3898</v>
      </c>
      <c r="G47" s="28">
        <f t="shared" si="0"/>
        <v>0</v>
      </c>
      <c r="H47" s="99">
        <v>3898</v>
      </c>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6"/>
      <c r="FH47" s="6"/>
    </row>
    <row r="48" spans="1:164" ht="45">
      <c r="A48" s="83" t="s">
        <v>87</v>
      </c>
      <c r="B48" s="84" t="s">
        <v>88</v>
      </c>
      <c r="C48" s="28"/>
      <c r="D48" s="35"/>
      <c r="E48" s="35"/>
      <c r="F48" s="28"/>
      <c r="G48" s="2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6"/>
      <c r="FH48" s="6"/>
    </row>
    <row r="49" spans="1:164" ht="15">
      <c r="A49" s="79" t="s">
        <v>89</v>
      </c>
      <c r="B49" s="80" t="s">
        <v>90</v>
      </c>
      <c r="C49" s="28"/>
      <c r="D49" s="35"/>
      <c r="E49" s="35"/>
      <c r="F49" s="28"/>
      <c r="G49" s="2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6"/>
      <c r="FH49" s="6"/>
    </row>
    <row r="50" spans="1:164" ht="15">
      <c r="A50" s="76" t="s">
        <v>91</v>
      </c>
      <c r="B50" s="77" t="s">
        <v>92</v>
      </c>
      <c r="C50" s="35">
        <f>+C51+C56</f>
        <v>0</v>
      </c>
      <c r="D50" s="35">
        <f>+D51+D56</f>
        <v>265000</v>
      </c>
      <c r="E50" s="35">
        <f>+E51+E56</f>
        <v>213000</v>
      </c>
      <c r="F50" s="35">
        <f>+F51+F56</f>
        <v>235299.61</v>
      </c>
      <c r="G50" s="35">
        <f>+G51+G56</f>
        <v>10711.099999999977</v>
      </c>
      <c r="H50" s="35"/>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6"/>
      <c r="FH50" s="6"/>
    </row>
    <row r="51" spans="1:164" ht="15">
      <c r="A51" s="76" t="s">
        <v>93</v>
      </c>
      <c r="B51" s="77" t="s">
        <v>94</v>
      </c>
      <c r="C51" s="35">
        <f>+C52+C54</f>
        <v>0</v>
      </c>
      <c r="D51" s="35">
        <f>+D52+D54</f>
        <v>0</v>
      </c>
      <c r="E51" s="35">
        <f>+E52+E54</f>
        <v>0</v>
      </c>
      <c r="F51" s="35">
        <f>+F52+F54</f>
        <v>0</v>
      </c>
      <c r="G51" s="35">
        <f>+G52+G54</f>
        <v>0</v>
      </c>
      <c r="H51" s="35"/>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6"/>
      <c r="FH51" s="6"/>
    </row>
    <row r="52" spans="1:164" ht="15">
      <c r="A52" s="76" t="s">
        <v>95</v>
      </c>
      <c r="B52" s="77" t="s">
        <v>96</v>
      </c>
      <c r="C52" s="35">
        <f>+C53</f>
        <v>0</v>
      </c>
      <c r="D52" s="35">
        <f>+D53</f>
        <v>0</v>
      </c>
      <c r="E52" s="35">
        <f>+E53</f>
        <v>0</v>
      </c>
      <c r="F52" s="35">
        <f>+F53</f>
        <v>0</v>
      </c>
      <c r="G52" s="35">
        <f>+G53</f>
        <v>0</v>
      </c>
      <c r="H52" s="35"/>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6"/>
      <c r="FH52" s="6"/>
    </row>
    <row r="53" spans="1:164" ht="15">
      <c r="A53" s="79" t="s">
        <v>97</v>
      </c>
      <c r="B53" s="80" t="s">
        <v>98</v>
      </c>
      <c r="C53" s="28"/>
      <c r="D53" s="35"/>
      <c r="E53" s="35"/>
      <c r="F53" s="28"/>
      <c r="G53" s="2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6"/>
      <c r="FH53" s="6"/>
    </row>
    <row r="54" spans="1:164" ht="15">
      <c r="A54" s="76" t="s">
        <v>99</v>
      </c>
      <c r="B54" s="77" t="s">
        <v>100</v>
      </c>
      <c r="C54" s="35">
        <f>+C55</f>
        <v>0</v>
      </c>
      <c r="D54" s="35">
        <f>+D55</f>
        <v>0</v>
      </c>
      <c r="E54" s="35">
        <f>+E55</f>
        <v>0</v>
      </c>
      <c r="F54" s="35">
        <f>+F55</f>
        <v>0</v>
      </c>
      <c r="G54" s="35">
        <f>+G55</f>
        <v>0</v>
      </c>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6"/>
      <c r="FH54" s="6"/>
    </row>
    <row r="55" spans="1:164" ht="15">
      <c r="A55" s="79" t="s">
        <v>101</v>
      </c>
      <c r="B55" s="80" t="s">
        <v>102</v>
      </c>
      <c r="C55" s="28"/>
      <c r="D55" s="35"/>
      <c r="E55" s="35"/>
      <c r="F55" s="28"/>
      <c r="G55" s="2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6"/>
      <c r="FH55" s="6"/>
    </row>
    <row r="56" spans="1:175" s="20" customFormat="1" ht="15">
      <c r="A56" s="76" t="s">
        <v>103</v>
      </c>
      <c r="B56" s="77" t="s">
        <v>104</v>
      </c>
      <c r="C56" s="35">
        <f>+C57+C61</f>
        <v>0</v>
      </c>
      <c r="D56" s="35">
        <f>+D57+D61</f>
        <v>265000</v>
      </c>
      <c r="E56" s="35">
        <f>+E57+E61</f>
        <v>213000</v>
      </c>
      <c r="F56" s="35">
        <f>+F57+F61</f>
        <v>235299.61</v>
      </c>
      <c r="G56" s="35">
        <f>+G57+G61</f>
        <v>10711.099999999977</v>
      </c>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85"/>
      <c r="FJ56" s="85"/>
      <c r="FK56" s="85"/>
      <c r="FL56" s="85"/>
      <c r="FM56" s="85"/>
      <c r="FN56" s="85"/>
      <c r="FO56" s="85"/>
      <c r="FP56" s="85"/>
      <c r="FQ56" s="85"/>
      <c r="FR56" s="85"/>
      <c r="FS56" s="85"/>
    </row>
    <row r="57" spans="1:164" ht="15">
      <c r="A57" s="76" t="s">
        <v>105</v>
      </c>
      <c r="B57" s="77" t="s">
        <v>106</v>
      </c>
      <c r="C57" s="35">
        <f>C60+C58+C59</f>
        <v>0</v>
      </c>
      <c r="D57" s="35">
        <f>D60+D58+D59</f>
        <v>265000</v>
      </c>
      <c r="E57" s="35">
        <f>E60+E58+E59</f>
        <v>213000</v>
      </c>
      <c r="F57" s="35">
        <f>F60+F58+F59</f>
        <v>235299.61</v>
      </c>
      <c r="G57" s="35">
        <f>G60+G58+G59</f>
        <v>10711.099999999977</v>
      </c>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6"/>
      <c r="FH57" s="6"/>
    </row>
    <row r="58" spans="1:164" ht="15">
      <c r="A58" s="86" t="s">
        <v>107</v>
      </c>
      <c r="B58" s="77" t="s">
        <v>108</v>
      </c>
      <c r="C58" s="35"/>
      <c r="D58" s="35"/>
      <c r="E58" s="35"/>
      <c r="F58" s="35"/>
      <c r="G58" s="35"/>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6"/>
      <c r="FH58" s="6"/>
    </row>
    <row r="59" spans="1:164" ht="15">
      <c r="A59" s="86" t="s">
        <v>109</v>
      </c>
      <c r="B59" s="77" t="s">
        <v>110</v>
      </c>
      <c r="C59" s="35"/>
      <c r="D59" s="35"/>
      <c r="E59" s="35"/>
      <c r="F59" s="35"/>
      <c r="G59" s="35"/>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6"/>
      <c r="FH59" s="6"/>
    </row>
    <row r="60" spans="1:164" ht="15">
      <c r="A60" s="79" t="s">
        <v>111</v>
      </c>
      <c r="B60" s="87" t="s">
        <v>112</v>
      </c>
      <c r="C60" s="28"/>
      <c r="D60" s="35">
        <v>265000</v>
      </c>
      <c r="E60" s="35">
        <v>213000</v>
      </c>
      <c r="F60" s="28">
        <v>235299.61</v>
      </c>
      <c r="G60" s="28">
        <f>F60-H60</f>
        <v>10711.099999999977</v>
      </c>
      <c r="H60" s="99">
        <v>224588.51</v>
      </c>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6"/>
      <c r="FH60" s="6"/>
    </row>
    <row r="61" spans="1:164" ht="30">
      <c r="A61" s="76" t="s">
        <v>113</v>
      </c>
      <c r="B61" s="77" t="s">
        <v>114</v>
      </c>
      <c r="C61" s="35">
        <f>C62</f>
        <v>0</v>
      </c>
      <c r="D61" s="35">
        <f>D62</f>
        <v>0</v>
      </c>
      <c r="E61" s="35">
        <f>E62</f>
        <v>0</v>
      </c>
      <c r="F61" s="35">
        <f>F62</f>
        <v>0</v>
      </c>
      <c r="G61" s="35">
        <f>G62</f>
        <v>0</v>
      </c>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6"/>
      <c r="FH61" s="6"/>
    </row>
    <row r="62" spans="1:164" ht="15">
      <c r="A62" s="79" t="s">
        <v>115</v>
      </c>
      <c r="B62" s="87" t="s">
        <v>116</v>
      </c>
      <c r="C62" s="28"/>
      <c r="D62" s="35"/>
      <c r="E62" s="35"/>
      <c r="F62" s="28"/>
      <c r="G62" s="2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6"/>
      <c r="FH62" s="6"/>
    </row>
    <row r="63" spans="1:164" ht="15">
      <c r="A63" s="76" t="s">
        <v>117</v>
      </c>
      <c r="B63" s="77" t="s">
        <v>118</v>
      </c>
      <c r="C63" s="35">
        <f>+C64</f>
        <v>0</v>
      </c>
      <c r="D63" s="35">
        <f>+D64</f>
        <v>8248480</v>
      </c>
      <c r="E63" s="35">
        <f>+E64</f>
        <v>7747690</v>
      </c>
      <c r="F63" s="35">
        <f>+F64</f>
        <v>294588</v>
      </c>
      <c r="G63" s="35">
        <f>+G64</f>
        <v>0</v>
      </c>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6"/>
      <c r="FH63" s="6"/>
    </row>
    <row r="64" spans="1:164" ht="30">
      <c r="A64" s="76" t="s">
        <v>119</v>
      </c>
      <c r="B64" s="77" t="s">
        <v>120</v>
      </c>
      <c r="C64" s="35">
        <f>+C65+C78</f>
        <v>0</v>
      </c>
      <c r="D64" s="35">
        <f>+D65+D78</f>
        <v>8248480</v>
      </c>
      <c r="E64" s="35">
        <f>+E65+E78</f>
        <v>7747690</v>
      </c>
      <c r="F64" s="35">
        <f>+F65+F78</f>
        <v>294588</v>
      </c>
      <c r="G64" s="35">
        <f>+G65+G78</f>
        <v>0</v>
      </c>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6"/>
      <c r="FH64" s="6"/>
    </row>
    <row r="65" spans="1:164" ht="15">
      <c r="A65" s="76" t="s">
        <v>121</v>
      </c>
      <c r="B65" s="77" t="s">
        <v>122</v>
      </c>
      <c r="C65" s="35">
        <f>C66+C67+C68+C69+C71+C72+C73+C74+C70+C75+C76+C77</f>
        <v>0</v>
      </c>
      <c r="D65" s="35">
        <f>D66+D67+D68+D69+D71+D72+D73+D74+D70+D75+D76+D77</f>
        <v>7377480</v>
      </c>
      <c r="E65" s="35">
        <f>E66+E67+E68+E69+E71+E72+E73+E74+E70+E75+E76+E77</f>
        <v>7173500</v>
      </c>
      <c r="F65" s="35">
        <f>F66+F67+F68+F69+F71+F72+F73+F74+F70+F75+F76+F77</f>
        <v>207199</v>
      </c>
      <c r="G65" s="35">
        <f>G66+G67+G68+G69+G71+G72+G73+G74+G70+G75+G76+G77</f>
        <v>0</v>
      </c>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6"/>
      <c r="FH65" s="6"/>
    </row>
    <row r="66" spans="1:164" ht="30">
      <c r="A66" s="79" t="s">
        <v>123</v>
      </c>
      <c r="B66" s="87" t="s">
        <v>124</v>
      </c>
      <c r="C66" s="28"/>
      <c r="D66" s="35"/>
      <c r="E66" s="35"/>
      <c r="F66" s="28"/>
      <c r="G66" s="2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6"/>
      <c r="FH66" s="6"/>
    </row>
    <row r="67" spans="1:164" ht="30">
      <c r="A67" s="79" t="s">
        <v>125</v>
      </c>
      <c r="B67" s="87" t="s">
        <v>126</v>
      </c>
      <c r="C67" s="28"/>
      <c r="D67" s="35">
        <v>4000</v>
      </c>
      <c r="E67" s="35">
        <v>4000</v>
      </c>
      <c r="F67" s="28">
        <v>80926</v>
      </c>
      <c r="G67" s="28">
        <f>F67-H67</f>
        <v>0</v>
      </c>
      <c r="H67" s="99">
        <v>80926</v>
      </c>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6"/>
      <c r="FH67" s="6"/>
    </row>
    <row r="68" spans="1:164" ht="30">
      <c r="A68" s="88" t="s">
        <v>127</v>
      </c>
      <c r="B68" s="87" t="s">
        <v>128</v>
      </c>
      <c r="C68" s="28"/>
      <c r="D68" s="35">
        <v>5854530</v>
      </c>
      <c r="E68" s="35">
        <v>5854530</v>
      </c>
      <c r="F68" s="28"/>
      <c r="G68" s="28"/>
      <c r="H68" s="99"/>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6"/>
      <c r="FH68" s="6"/>
    </row>
    <row r="69" spans="1:164" ht="30">
      <c r="A69" s="79" t="s">
        <v>129</v>
      </c>
      <c r="B69" s="89" t="s">
        <v>130</v>
      </c>
      <c r="C69" s="28"/>
      <c r="D69" s="35">
        <v>125950</v>
      </c>
      <c r="E69" s="35">
        <v>125950</v>
      </c>
      <c r="F69" s="28">
        <v>125954</v>
      </c>
      <c r="G69" s="28">
        <f>F69-H69</f>
        <v>0</v>
      </c>
      <c r="H69" s="99">
        <v>125954</v>
      </c>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6"/>
      <c r="FH69" s="6"/>
    </row>
    <row r="70" spans="1:164" ht="15">
      <c r="A70" s="79" t="s">
        <v>131</v>
      </c>
      <c r="B70" s="89" t="s">
        <v>132</v>
      </c>
      <c r="C70" s="28"/>
      <c r="D70" s="35"/>
      <c r="E70" s="35"/>
      <c r="F70" s="28"/>
      <c r="G70" s="28"/>
      <c r="H70" s="99"/>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6"/>
      <c r="FH70" s="6"/>
    </row>
    <row r="71" spans="1:164" ht="30">
      <c r="A71" s="79" t="s">
        <v>133</v>
      </c>
      <c r="B71" s="89" t="s">
        <v>134</v>
      </c>
      <c r="C71" s="28"/>
      <c r="D71" s="35"/>
      <c r="E71" s="35"/>
      <c r="F71" s="28"/>
      <c r="G71" s="28"/>
      <c r="H71" s="99"/>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6"/>
      <c r="FH71" s="6"/>
    </row>
    <row r="72" spans="1:164" ht="30">
      <c r="A72" s="79" t="s">
        <v>135</v>
      </c>
      <c r="B72" s="89" t="s">
        <v>136</v>
      </c>
      <c r="C72" s="28"/>
      <c r="D72" s="35"/>
      <c r="E72" s="35"/>
      <c r="F72" s="28"/>
      <c r="G72" s="28"/>
      <c r="H72" s="99"/>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6"/>
      <c r="FH72" s="6"/>
    </row>
    <row r="73" spans="1:164" ht="30">
      <c r="A73" s="79" t="s">
        <v>137</v>
      </c>
      <c r="B73" s="89" t="s">
        <v>138</v>
      </c>
      <c r="C73" s="28"/>
      <c r="D73" s="35"/>
      <c r="E73" s="35"/>
      <c r="F73" s="28"/>
      <c r="G73" s="28"/>
      <c r="H73" s="99"/>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6"/>
      <c r="FH73" s="6"/>
    </row>
    <row r="74" spans="1:164" ht="75">
      <c r="A74" s="79" t="s">
        <v>139</v>
      </c>
      <c r="B74" s="89" t="s">
        <v>140</v>
      </c>
      <c r="C74" s="28"/>
      <c r="D74" s="35"/>
      <c r="E74" s="35"/>
      <c r="F74" s="28">
        <v>319</v>
      </c>
      <c r="G74" s="28">
        <f>F74-H74</f>
        <v>0</v>
      </c>
      <c r="H74" s="99">
        <v>319</v>
      </c>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6"/>
      <c r="FH74" s="6"/>
    </row>
    <row r="75" spans="1:164" ht="30">
      <c r="A75" s="79" t="s">
        <v>141</v>
      </c>
      <c r="B75" s="89" t="s">
        <v>142</v>
      </c>
      <c r="C75" s="28"/>
      <c r="D75" s="35">
        <v>1393000</v>
      </c>
      <c r="E75" s="35">
        <v>1189020</v>
      </c>
      <c r="F75" s="28"/>
      <c r="G75" s="2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6"/>
      <c r="FH75" s="6"/>
    </row>
    <row r="76" spans="1:164" ht="30">
      <c r="A76" s="79" t="s">
        <v>143</v>
      </c>
      <c r="B76" s="89" t="s">
        <v>144</v>
      </c>
      <c r="C76" s="28"/>
      <c r="D76" s="35"/>
      <c r="E76" s="35"/>
      <c r="F76" s="28"/>
      <c r="G76" s="2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6"/>
      <c r="FH76" s="6"/>
    </row>
    <row r="77" spans="1:164" ht="60">
      <c r="A77" s="79"/>
      <c r="B77" s="89" t="s">
        <v>145</v>
      </c>
      <c r="C77" s="28"/>
      <c r="D77" s="35"/>
      <c r="E77" s="35"/>
      <c r="F77" s="28"/>
      <c r="G77" s="2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6"/>
      <c r="FH77" s="6"/>
    </row>
    <row r="78" spans="1:164" ht="15">
      <c r="A78" s="76" t="s">
        <v>146</v>
      </c>
      <c r="B78" s="77" t="s">
        <v>147</v>
      </c>
      <c r="C78" s="35">
        <f>+C79+C80+C81+C82+C83+C84+C85+C86</f>
        <v>0</v>
      </c>
      <c r="D78" s="35">
        <f>+D79+D80+D81+D82+D83+D84+D85+D86</f>
        <v>871000</v>
      </c>
      <c r="E78" s="35">
        <f>+E79+E80+E81+E82+E83+E84+E85+E86</f>
        <v>574190</v>
      </c>
      <c r="F78" s="35">
        <f>+F79+F80+F81+F82+F83+F84+F85+F86</f>
        <v>87389</v>
      </c>
      <c r="G78" s="35">
        <f>+G79+G80+G81+G82+G83+G84+G85+G86</f>
        <v>0</v>
      </c>
      <c r="H78" s="81"/>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6"/>
      <c r="FH78" s="6"/>
    </row>
    <row r="79" spans="1:164" ht="30">
      <c r="A79" s="90" t="s">
        <v>148</v>
      </c>
      <c r="B79" s="80" t="s">
        <v>149</v>
      </c>
      <c r="C79" s="28"/>
      <c r="D79" s="35"/>
      <c r="E79" s="35"/>
      <c r="F79" s="28"/>
      <c r="G79" s="2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6"/>
      <c r="FH79" s="6"/>
    </row>
    <row r="80" spans="1:164" ht="30">
      <c r="A80" s="90" t="s">
        <v>150</v>
      </c>
      <c r="B80" s="43" t="s">
        <v>130</v>
      </c>
      <c r="C80" s="28"/>
      <c r="D80" s="35"/>
      <c r="E80" s="35"/>
      <c r="F80" s="28"/>
      <c r="G80" s="2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6"/>
      <c r="FH80" s="6"/>
    </row>
    <row r="81" spans="1:164" ht="45">
      <c r="A81" s="79" t="s">
        <v>151</v>
      </c>
      <c r="B81" s="80" t="s">
        <v>152</v>
      </c>
      <c r="C81" s="28"/>
      <c r="D81" s="35"/>
      <c r="E81" s="35"/>
      <c r="F81" s="28"/>
      <c r="G81" s="2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6"/>
      <c r="FH81" s="6"/>
    </row>
    <row r="82" spans="1:164" ht="45">
      <c r="A82" s="79" t="s">
        <v>153</v>
      </c>
      <c r="B82" s="80" t="s">
        <v>154</v>
      </c>
      <c r="C82" s="28"/>
      <c r="D82" s="35"/>
      <c r="E82" s="35"/>
      <c r="F82" s="28">
        <v>-1331</v>
      </c>
      <c r="G82" s="28">
        <f>F82-H82</f>
        <v>0</v>
      </c>
      <c r="H82" s="99">
        <v>-1331</v>
      </c>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6"/>
      <c r="FH82" s="6"/>
    </row>
    <row r="83" spans="1:164" ht="30">
      <c r="A83" s="79" t="s">
        <v>155</v>
      </c>
      <c r="B83" s="80" t="s">
        <v>134</v>
      </c>
      <c r="C83" s="28"/>
      <c r="D83" s="35"/>
      <c r="E83" s="35"/>
      <c r="F83" s="28">
        <v>88629</v>
      </c>
      <c r="G83" s="28">
        <f>F83-H83</f>
        <v>0</v>
      </c>
      <c r="H83" s="99">
        <v>88629</v>
      </c>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6"/>
      <c r="FH83" s="6"/>
    </row>
    <row r="84" spans="1:91" ht="30">
      <c r="A84" s="82" t="s">
        <v>156</v>
      </c>
      <c r="B84" s="91" t="s">
        <v>157</v>
      </c>
      <c r="C84" s="28"/>
      <c r="D84" s="35">
        <v>871000</v>
      </c>
      <c r="E84" s="35">
        <v>574190</v>
      </c>
      <c r="F84" s="28"/>
      <c r="G84" s="28"/>
      <c r="H84" s="99"/>
      <c r="I84" s="78"/>
      <c r="AS84" s="6"/>
      <c r="BS84" s="6"/>
      <c r="BT84" s="6"/>
      <c r="BU84" s="6"/>
      <c r="CM84" s="6"/>
    </row>
    <row r="85" spans="1:91" ht="75">
      <c r="A85" s="82" t="s">
        <v>158</v>
      </c>
      <c r="B85" s="92" t="s">
        <v>159</v>
      </c>
      <c r="C85" s="28"/>
      <c r="D85" s="35"/>
      <c r="E85" s="35"/>
      <c r="F85" s="28">
        <v>91</v>
      </c>
      <c r="G85" s="28">
        <f>F85-H85</f>
        <v>0</v>
      </c>
      <c r="H85" s="99">
        <v>91</v>
      </c>
      <c r="I85" s="78"/>
      <c r="BS85" s="6"/>
      <c r="BT85" s="6"/>
      <c r="BU85" s="6"/>
      <c r="CM85" s="6"/>
    </row>
    <row r="86" spans="1:91" ht="45">
      <c r="A86" s="82" t="s">
        <v>160</v>
      </c>
      <c r="B86" s="93" t="s">
        <v>161</v>
      </c>
      <c r="C86" s="28"/>
      <c r="D86" s="35"/>
      <c r="E86" s="35"/>
      <c r="F86" s="28"/>
      <c r="G86" s="28"/>
      <c r="I86" s="78"/>
      <c r="BS86" s="6"/>
      <c r="BT86" s="6"/>
      <c r="BU86" s="6"/>
      <c r="CM86" s="6"/>
    </row>
    <row r="87" spans="1:91" ht="30">
      <c r="A87" s="94" t="s">
        <v>162</v>
      </c>
      <c r="B87" s="94" t="s">
        <v>163</v>
      </c>
      <c r="C87" s="86">
        <f>C88</f>
        <v>0</v>
      </c>
      <c r="D87" s="86">
        <f aca="true" t="shared" si="1" ref="D87:G89">D88</f>
        <v>0</v>
      </c>
      <c r="E87" s="86">
        <f t="shared" si="1"/>
        <v>0</v>
      </c>
      <c r="F87" s="86">
        <f t="shared" si="1"/>
        <v>0</v>
      </c>
      <c r="G87" s="86">
        <f t="shared" si="1"/>
        <v>0</v>
      </c>
      <c r="CM87" s="6"/>
    </row>
    <row r="88" spans="1:91" ht="45">
      <c r="A88" s="94" t="s">
        <v>164</v>
      </c>
      <c r="B88" s="94" t="s">
        <v>165</v>
      </c>
      <c r="C88" s="86">
        <f>C89</f>
        <v>0</v>
      </c>
      <c r="D88" s="86">
        <f t="shared" si="1"/>
        <v>0</v>
      </c>
      <c r="E88" s="86">
        <f t="shared" si="1"/>
        <v>0</v>
      </c>
      <c r="F88" s="86">
        <f t="shared" si="1"/>
        <v>0</v>
      </c>
      <c r="G88" s="86">
        <f t="shared" si="1"/>
        <v>0</v>
      </c>
      <c r="CM88" s="6"/>
    </row>
    <row r="89" spans="1:91" ht="30">
      <c r="A89" s="93"/>
      <c r="B89" s="93" t="s">
        <v>166</v>
      </c>
      <c r="C89" s="86">
        <f>C90</f>
        <v>0</v>
      </c>
      <c r="D89" s="86">
        <f t="shared" si="1"/>
        <v>0</v>
      </c>
      <c r="E89" s="86">
        <f t="shared" si="1"/>
        <v>0</v>
      </c>
      <c r="F89" s="86">
        <f t="shared" si="1"/>
        <v>0</v>
      </c>
      <c r="G89" s="86">
        <f t="shared" si="1"/>
        <v>0</v>
      </c>
      <c r="CM89" s="6"/>
    </row>
    <row r="90" spans="1:91" ht="15">
      <c r="A90" s="93" t="s">
        <v>167</v>
      </c>
      <c r="B90" s="93" t="s">
        <v>168</v>
      </c>
      <c r="C90" s="95"/>
      <c r="D90" s="28"/>
      <c r="E90" s="28"/>
      <c r="F90" s="28"/>
      <c r="G90" s="28"/>
      <c r="CM90" s="6"/>
    </row>
    <row r="91" spans="1:91" ht="15">
      <c r="A91" s="94" t="s">
        <v>169</v>
      </c>
      <c r="B91" s="94" t="s">
        <v>170</v>
      </c>
      <c r="C91" s="86">
        <f>C92</f>
        <v>0</v>
      </c>
      <c r="D91" s="86">
        <f>D92</f>
        <v>0</v>
      </c>
      <c r="E91" s="86">
        <f>E92</f>
        <v>0</v>
      </c>
      <c r="F91" s="86">
        <f>F92</f>
        <v>2399763.3</v>
      </c>
      <c r="G91" s="86">
        <f>G92</f>
        <v>2399763.3</v>
      </c>
      <c r="CM91" s="6"/>
    </row>
    <row r="92" spans="1:91" ht="30">
      <c r="A92" s="93" t="s">
        <v>171</v>
      </c>
      <c r="B92" s="93" t="s">
        <v>172</v>
      </c>
      <c r="C92" s="95"/>
      <c r="D92" s="28"/>
      <c r="E92" s="28"/>
      <c r="F92" s="28">
        <v>2399763.3</v>
      </c>
      <c r="G92" s="28">
        <f>F92-H92</f>
        <v>2399763.3</v>
      </c>
      <c r="H92" s="67">
        <v>0</v>
      </c>
      <c r="CM92" s="6"/>
    </row>
    <row r="93" ht="15">
      <c r="CM93" s="6"/>
    </row>
    <row r="94" ht="15">
      <c r="CM94" s="6"/>
    </row>
    <row r="95" spans="2:91" ht="15.75">
      <c r="B95" s="105" t="s">
        <v>423</v>
      </c>
      <c r="C95" s="106"/>
      <c r="D95" s="106" t="s">
        <v>424</v>
      </c>
      <c r="E95" s="105"/>
      <c r="F95" s="107" t="s">
        <v>425</v>
      </c>
      <c r="CM95" s="6"/>
    </row>
    <row r="96" spans="2:91" ht="15">
      <c r="B96" s="108" t="s">
        <v>426</v>
      </c>
      <c r="C96" s="109"/>
      <c r="D96" s="109" t="s">
        <v>427</v>
      </c>
      <c r="E96" s="108"/>
      <c r="F96" s="110" t="s">
        <v>428</v>
      </c>
      <c r="CM96" s="6"/>
    </row>
    <row r="97" ht="15">
      <c r="CM97" s="6"/>
    </row>
    <row r="98" ht="15">
      <c r="CM98" s="6"/>
    </row>
    <row r="99" ht="15">
      <c r="CM99" s="6"/>
    </row>
    <row r="100" ht="15">
      <c r="CM100" s="6"/>
    </row>
    <row r="101" ht="15">
      <c r="CM101" s="6"/>
    </row>
    <row r="102" ht="15">
      <c r="CM102" s="6"/>
    </row>
  </sheetData>
  <sheetProtection/>
  <protectedRanges>
    <protectedRange sqref="H17:H18" name="Zonă1_1"/>
    <protectedRange sqref="H24:H26" name="Zonă1_2"/>
    <protectedRange sqref="H29:H32" name="Zonă1_3"/>
    <protectedRange sqref="H36:H47" name="Zonă1_4"/>
    <protectedRange sqref="H60" name="Zonă1_5"/>
    <protectedRange sqref="H68:H74" name="Zonă1_7"/>
    <protectedRange sqref="H84:H85" name="Zonă1_8"/>
  </protectedRanges>
  <mergeCells count="31">
    <mergeCell ref="DI4:DM4"/>
    <mergeCell ref="EW4:FA4"/>
    <mergeCell ref="FB4:FF4"/>
    <mergeCell ref="DS4:DW4"/>
    <mergeCell ref="DX4:EB4"/>
    <mergeCell ref="EC4:EG4"/>
    <mergeCell ref="EH4:EL4"/>
    <mergeCell ref="EM4:EQ4"/>
    <mergeCell ref="ER4:EV4"/>
    <mergeCell ref="DN4:DR4"/>
    <mergeCell ref="AB4:AF4"/>
    <mergeCell ref="AG4:AK4"/>
    <mergeCell ref="AL4:AP4"/>
    <mergeCell ref="CJ4:CN4"/>
    <mergeCell ref="BK4:BO4"/>
    <mergeCell ref="BP4:BT4"/>
    <mergeCell ref="BU4:BY4"/>
    <mergeCell ref="BZ4:CD4"/>
    <mergeCell ref="AQ4:AU4"/>
    <mergeCell ref="BA4:BE4"/>
    <mergeCell ref="I4:L4"/>
    <mergeCell ref="M4:Q4"/>
    <mergeCell ref="R4:V4"/>
    <mergeCell ref="W4:AA4"/>
    <mergeCell ref="BF4:BJ4"/>
    <mergeCell ref="DD4:DH4"/>
    <mergeCell ref="AV4:AZ4"/>
    <mergeCell ref="CE4:CI4"/>
    <mergeCell ref="CO4:CS4"/>
    <mergeCell ref="CT4:CX4"/>
    <mergeCell ref="CY4:DC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rgb="FFCC00CC"/>
  </sheetPr>
  <dimension ref="A1:HY192"/>
  <sheetViews>
    <sheetView tabSelected="1" zoomScale="90" zoomScaleNormal="90" zoomScalePageLayoutView="0" workbookViewId="0" topLeftCell="A1">
      <pane xSplit="3" ySplit="6" topLeftCell="D136" activePane="bottomRight" state="frozen"/>
      <selection pane="topLeft" activeCell="G7" sqref="G7:H192"/>
      <selection pane="topRight" activeCell="G7" sqref="G7:H192"/>
      <selection pane="bottomLeft" activeCell="G7" sqref="G7:H192"/>
      <selection pane="bottomRight" activeCell="G143" sqref="G143"/>
    </sheetView>
  </sheetViews>
  <sheetFormatPr defaultColWidth="9.140625" defaultRowHeight="12.75"/>
  <cols>
    <col min="1" max="1" width="13.421875" style="1" bestFit="1" customWidth="1"/>
    <col min="2" max="2" width="67.00390625" style="4" customWidth="1"/>
    <col min="3" max="3" width="0.2890625" style="4" customWidth="1"/>
    <col min="4" max="4" width="13.140625" style="4" customWidth="1"/>
    <col min="5" max="5" width="14.28125" style="4" bestFit="1" customWidth="1"/>
    <col min="6" max="6" width="14.140625" style="4" customWidth="1"/>
    <col min="7" max="7" width="14.28125" style="4" customWidth="1"/>
    <col min="8" max="8" width="14.57421875" style="4" bestFit="1" customWidth="1"/>
    <col min="9" max="9" width="12.57421875" style="5" customWidth="1"/>
    <col min="10" max="16384" width="9.140625" style="5" customWidth="1"/>
  </cols>
  <sheetData>
    <row r="1" spans="2:3" ht="17.25">
      <c r="B1" s="2" t="s">
        <v>420</v>
      </c>
      <c r="C1" s="3"/>
    </row>
    <row r="2" spans="2:3" ht="15">
      <c r="B2" s="3"/>
      <c r="C2" s="3"/>
    </row>
    <row r="3" spans="2:4" ht="15">
      <c r="B3" s="3"/>
      <c r="C3" s="3"/>
      <c r="D3" s="6"/>
    </row>
    <row r="4" spans="4:8" ht="15">
      <c r="D4" s="7"/>
      <c r="E4" s="7"/>
      <c r="F4" s="8"/>
      <c r="G4" s="9"/>
      <c r="H4" s="98" t="s">
        <v>421</v>
      </c>
    </row>
    <row r="5" spans="1:8" s="13" customFormat="1" ht="105">
      <c r="A5" s="10" t="s">
        <v>0</v>
      </c>
      <c r="B5" s="11" t="s">
        <v>1</v>
      </c>
      <c r="C5" s="11" t="s">
        <v>2</v>
      </c>
      <c r="D5" s="11" t="s">
        <v>173</v>
      </c>
      <c r="E5" s="12" t="s">
        <v>174</v>
      </c>
      <c r="F5" s="12" t="s">
        <v>175</v>
      </c>
      <c r="G5" s="11" t="s">
        <v>176</v>
      </c>
      <c r="H5" s="11" t="s">
        <v>177</v>
      </c>
    </row>
    <row r="6" spans="1:8" ht="15">
      <c r="A6" s="14"/>
      <c r="B6" s="15" t="s">
        <v>178</v>
      </c>
      <c r="C6" s="15"/>
      <c r="D6" s="16">
        <v>1</v>
      </c>
      <c r="E6" s="16">
        <v>2</v>
      </c>
      <c r="F6" s="16">
        <v>3</v>
      </c>
      <c r="G6" s="16">
        <v>4</v>
      </c>
      <c r="H6" s="16" t="s">
        <v>179</v>
      </c>
    </row>
    <row r="7" spans="1:8" s="20" customFormat="1" ht="16.5" customHeight="1">
      <c r="A7" s="17" t="s">
        <v>180</v>
      </c>
      <c r="B7" s="18" t="s">
        <v>181</v>
      </c>
      <c r="C7" s="19">
        <f aca="true" t="shared" si="0" ref="C7:H7">+C8+C16</f>
        <v>0</v>
      </c>
      <c r="D7" s="19">
        <f t="shared" si="0"/>
        <v>292304870</v>
      </c>
      <c r="E7" s="19">
        <f t="shared" si="0"/>
        <v>288520090</v>
      </c>
      <c r="F7" s="19">
        <f t="shared" si="0"/>
        <v>240195760</v>
      </c>
      <c r="G7" s="19">
        <f t="shared" si="0"/>
        <v>237876323.86999997</v>
      </c>
      <c r="H7" s="19">
        <f t="shared" si="0"/>
        <v>28557958.089999992</v>
      </c>
    </row>
    <row r="8" spans="1:8" s="20" customFormat="1" ht="15">
      <c r="A8" s="17" t="s">
        <v>182</v>
      </c>
      <c r="B8" s="21" t="s">
        <v>183</v>
      </c>
      <c r="C8" s="22">
        <f aca="true" t="shared" si="1" ref="C8:H8">+C9+C10+C13+C11+C12+C15+C165</f>
        <v>0</v>
      </c>
      <c r="D8" s="22">
        <f t="shared" si="1"/>
        <v>292304870</v>
      </c>
      <c r="E8" s="22">
        <f t="shared" si="1"/>
        <v>288520090</v>
      </c>
      <c r="F8" s="22">
        <f t="shared" si="1"/>
        <v>240195760</v>
      </c>
      <c r="G8" s="22">
        <f t="shared" si="1"/>
        <v>237876323.86999997</v>
      </c>
      <c r="H8" s="22">
        <f t="shared" si="1"/>
        <v>28557958.089999992</v>
      </c>
    </row>
    <row r="9" spans="1:8" s="20" customFormat="1" ht="15">
      <c r="A9" s="17" t="s">
        <v>184</v>
      </c>
      <c r="B9" s="21" t="s">
        <v>185</v>
      </c>
      <c r="C9" s="22">
        <f aca="true" t="shared" si="2" ref="C9:H9">+C23</f>
        <v>0</v>
      </c>
      <c r="D9" s="22">
        <f t="shared" si="2"/>
        <v>4075690</v>
      </c>
      <c r="E9" s="22">
        <f t="shared" si="2"/>
        <v>4075690</v>
      </c>
      <c r="F9" s="22">
        <f t="shared" si="2"/>
        <v>3068660</v>
      </c>
      <c r="G9" s="22">
        <f t="shared" si="2"/>
        <v>3042892</v>
      </c>
      <c r="H9" s="22">
        <f t="shared" si="2"/>
        <v>321321</v>
      </c>
    </row>
    <row r="10" spans="1:8" s="20" customFormat="1" ht="16.5" customHeight="1">
      <c r="A10" s="17" t="s">
        <v>186</v>
      </c>
      <c r="B10" s="21" t="s">
        <v>187</v>
      </c>
      <c r="C10" s="22">
        <f aca="true" t="shared" si="3" ref="C10:H10">+C41</f>
        <v>0</v>
      </c>
      <c r="D10" s="22">
        <f t="shared" si="3"/>
        <v>204777610</v>
      </c>
      <c r="E10" s="22">
        <f t="shared" si="3"/>
        <v>200992830</v>
      </c>
      <c r="F10" s="22">
        <f t="shared" si="3"/>
        <v>176850250</v>
      </c>
      <c r="G10" s="22">
        <f t="shared" si="3"/>
        <v>175144183.34999996</v>
      </c>
      <c r="H10" s="22">
        <f t="shared" si="3"/>
        <v>19482672.719999988</v>
      </c>
    </row>
    <row r="11" spans="1:8" s="20" customFormat="1" ht="15">
      <c r="A11" s="17" t="s">
        <v>188</v>
      </c>
      <c r="B11" s="21" t="s">
        <v>189</v>
      </c>
      <c r="C11" s="22">
        <f aca="true" t="shared" si="4" ref="C11:H11">+C68</f>
        <v>0</v>
      </c>
      <c r="D11" s="22">
        <f t="shared" si="4"/>
        <v>0</v>
      </c>
      <c r="E11" s="22">
        <f t="shared" si="4"/>
        <v>0</v>
      </c>
      <c r="F11" s="22">
        <f t="shared" si="4"/>
        <v>0</v>
      </c>
      <c r="G11" s="22">
        <f t="shared" si="4"/>
        <v>0</v>
      </c>
      <c r="H11" s="22">
        <f t="shared" si="4"/>
        <v>0</v>
      </c>
    </row>
    <row r="12" spans="1:8" s="20" customFormat="1" ht="30">
      <c r="A12" s="17"/>
      <c r="B12" s="21" t="s">
        <v>190</v>
      </c>
      <c r="C12" s="22">
        <f aca="true" t="shared" si="5" ref="C12:H12">C166</f>
        <v>0</v>
      </c>
      <c r="D12" s="22">
        <f t="shared" si="5"/>
        <v>76078690</v>
      </c>
      <c r="E12" s="22">
        <f t="shared" si="5"/>
        <v>76078690</v>
      </c>
      <c r="F12" s="22">
        <f t="shared" si="5"/>
        <v>55439850</v>
      </c>
      <c r="G12" s="22">
        <f t="shared" si="5"/>
        <v>55439773.67</v>
      </c>
      <c r="H12" s="22">
        <f t="shared" si="5"/>
        <v>8266153.870000005</v>
      </c>
    </row>
    <row r="13" spans="1:8" s="20" customFormat="1" ht="16.5" customHeight="1">
      <c r="A13" s="17" t="s">
        <v>191</v>
      </c>
      <c r="B13" s="21" t="s">
        <v>192</v>
      </c>
      <c r="C13" s="22">
        <f aca="true" t="shared" si="6" ref="C13:H13">C171</f>
        <v>0</v>
      </c>
      <c r="D13" s="22">
        <f t="shared" si="6"/>
        <v>7372880</v>
      </c>
      <c r="E13" s="22">
        <f t="shared" si="6"/>
        <v>7372880</v>
      </c>
      <c r="F13" s="22">
        <f t="shared" si="6"/>
        <v>4837000</v>
      </c>
      <c r="G13" s="22">
        <f t="shared" si="6"/>
        <v>4376967</v>
      </c>
      <c r="H13" s="22">
        <f t="shared" si="6"/>
        <v>500261</v>
      </c>
    </row>
    <row r="14" spans="1:8" s="20" customFormat="1" ht="30">
      <c r="A14" s="17" t="s">
        <v>193</v>
      </c>
      <c r="B14" s="21" t="s">
        <v>194</v>
      </c>
      <c r="C14" s="22">
        <f aca="true" t="shared" si="7" ref="C14:H14">C178</f>
        <v>0</v>
      </c>
      <c r="D14" s="22">
        <f t="shared" si="7"/>
        <v>0</v>
      </c>
      <c r="E14" s="22">
        <f t="shared" si="7"/>
        <v>0</v>
      </c>
      <c r="F14" s="22">
        <f t="shared" si="7"/>
        <v>0</v>
      </c>
      <c r="G14" s="22">
        <f t="shared" si="7"/>
        <v>0</v>
      </c>
      <c r="H14" s="22">
        <f t="shared" si="7"/>
        <v>0</v>
      </c>
    </row>
    <row r="15" spans="1:8" s="20" customFormat="1" ht="16.5" customHeight="1">
      <c r="A15" s="17" t="s">
        <v>195</v>
      </c>
      <c r="B15" s="21" t="s">
        <v>195</v>
      </c>
      <c r="C15" s="22">
        <f aca="true" t="shared" si="8" ref="C15:H15">C71</f>
        <v>0</v>
      </c>
      <c r="D15" s="22">
        <f t="shared" si="8"/>
        <v>0</v>
      </c>
      <c r="E15" s="22">
        <f t="shared" si="8"/>
        <v>0</v>
      </c>
      <c r="F15" s="22">
        <f t="shared" si="8"/>
        <v>0</v>
      </c>
      <c r="G15" s="22">
        <f t="shared" si="8"/>
        <v>0</v>
      </c>
      <c r="H15" s="22">
        <f t="shared" si="8"/>
        <v>0</v>
      </c>
    </row>
    <row r="16" spans="1:8" s="20" customFormat="1" ht="16.5" customHeight="1">
      <c r="A16" s="17" t="s">
        <v>196</v>
      </c>
      <c r="B16" s="21" t="s">
        <v>197</v>
      </c>
      <c r="C16" s="22">
        <f aca="true" t="shared" si="9" ref="C16:H17">C75</f>
        <v>0</v>
      </c>
      <c r="D16" s="22">
        <f t="shared" si="9"/>
        <v>0</v>
      </c>
      <c r="E16" s="22">
        <f t="shared" si="9"/>
        <v>0</v>
      </c>
      <c r="F16" s="22">
        <f t="shared" si="9"/>
        <v>0</v>
      </c>
      <c r="G16" s="22">
        <f t="shared" si="9"/>
        <v>0</v>
      </c>
      <c r="H16" s="22">
        <f t="shared" si="9"/>
        <v>0</v>
      </c>
    </row>
    <row r="17" spans="1:8" s="20" customFormat="1" ht="15">
      <c r="A17" s="17" t="s">
        <v>198</v>
      </c>
      <c r="B17" s="21" t="s">
        <v>199</v>
      </c>
      <c r="C17" s="22">
        <f t="shared" si="9"/>
        <v>0</v>
      </c>
      <c r="D17" s="22">
        <f t="shared" si="9"/>
        <v>0</v>
      </c>
      <c r="E17" s="22">
        <f t="shared" si="9"/>
        <v>0</v>
      </c>
      <c r="F17" s="22">
        <f t="shared" si="9"/>
        <v>0</v>
      </c>
      <c r="G17" s="22">
        <f t="shared" si="9"/>
        <v>0</v>
      </c>
      <c r="H17" s="22">
        <f t="shared" si="9"/>
        <v>0</v>
      </c>
    </row>
    <row r="18" spans="1:8" s="20" customFormat="1" ht="30">
      <c r="A18" s="17"/>
      <c r="B18" s="21" t="s">
        <v>200</v>
      </c>
      <c r="C18" s="22">
        <f aca="true" t="shared" si="10" ref="C18:H18">C165+C177</f>
        <v>0</v>
      </c>
      <c r="D18" s="22">
        <f t="shared" si="10"/>
        <v>0</v>
      </c>
      <c r="E18" s="22">
        <f t="shared" si="10"/>
        <v>0</v>
      </c>
      <c r="F18" s="22">
        <f t="shared" si="10"/>
        <v>0</v>
      </c>
      <c r="G18" s="22">
        <f t="shared" si="10"/>
        <v>-127492.15000000001</v>
      </c>
      <c r="H18" s="22">
        <f t="shared" si="10"/>
        <v>-12450.500000000005</v>
      </c>
    </row>
    <row r="19" spans="1:8" s="20" customFormat="1" ht="16.5" customHeight="1">
      <c r="A19" s="17" t="s">
        <v>201</v>
      </c>
      <c r="B19" s="21" t="s">
        <v>202</v>
      </c>
      <c r="C19" s="22">
        <f aca="true" t="shared" si="11" ref="C19:H19">+C20+C16</f>
        <v>0</v>
      </c>
      <c r="D19" s="22">
        <f t="shared" si="11"/>
        <v>292304870</v>
      </c>
      <c r="E19" s="22">
        <f t="shared" si="11"/>
        <v>288520090</v>
      </c>
      <c r="F19" s="22">
        <f t="shared" si="11"/>
        <v>240195760</v>
      </c>
      <c r="G19" s="22">
        <f t="shared" si="11"/>
        <v>237876323.86999997</v>
      </c>
      <c r="H19" s="22">
        <f t="shared" si="11"/>
        <v>28557958.089999992</v>
      </c>
    </row>
    <row r="20" spans="1:8" s="20" customFormat="1" ht="15">
      <c r="A20" s="17" t="s">
        <v>203</v>
      </c>
      <c r="B20" s="21" t="s">
        <v>183</v>
      </c>
      <c r="C20" s="22">
        <f aca="true" t="shared" si="12" ref="C20:H20">C9+C10+C11+C12+C13+C15+C165</f>
        <v>0</v>
      </c>
      <c r="D20" s="22">
        <f t="shared" si="12"/>
        <v>292304870</v>
      </c>
      <c r="E20" s="22">
        <f t="shared" si="12"/>
        <v>288520090</v>
      </c>
      <c r="F20" s="22">
        <f t="shared" si="12"/>
        <v>240195760</v>
      </c>
      <c r="G20" s="22">
        <f t="shared" si="12"/>
        <v>237876323.86999997</v>
      </c>
      <c r="H20" s="22">
        <f t="shared" si="12"/>
        <v>28557958.089999992</v>
      </c>
    </row>
    <row r="21" spans="1:8" s="20" customFormat="1" ht="16.5" customHeight="1">
      <c r="A21" s="23" t="s">
        <v>204</v>
      </c>
      <c r="B21" s="21" t="s">
        <v>205</v>
      </c>
      <c r="C21" s="22">
        <f aca="true" t="shared" si="13" ref="C21:H21">+C22+C74+C165</f>
        <v>0</v>
      </c>
      <c r="D21" s="22">
        <f t="shared" si="13"/>
        <v>284931990</v>
      </c>
      <c r="E21" s="22">
        <f t="shared" si="13"/>
        <v>281147210</v>
      </c>
      <c r="F21" s="22">
        <f t="shared" si="13"/>
        <v>235358760</v>
      </c>
      <c r="G21" s="22">
        <f t="shared" si="13"/>
        <v>233499356.86999997</v>
      </c>
      <c r="H21" s="22">
        <f t="shared" si="13"/>
        <v>28057697.089999992</v>
      </c>
    </row>
    <row r="22" spans="1:8" s="20" customFormat="1" ht="16.5" customHeight="1">
      <c r="A22" s="17" t="s">
        <v>206</v>
      </c>
      <c r="B22" s="21" t="s">
        <v>183</v>
      </c>
      <c r="C22" s="22">
        <f aca="true" t="shared" si="14" ref="C22:H22">+C23+C41+C68+C166+C71</f>
        <v>0</v>
      </c>
      <c r="D22" s="22">
        <f t="shared" si="14"/>
        <v>284931990</v>
      </c>
      <c r="E22" s="22">
        <f t="shared" si="14"/>
        <v>281147210</v>
      </c>
      <c r="F22" s="22">
        <f t="shared" si="14"/>
        <v>235358760</v>
      </c>
      <c r="G22" s="22">
        <f t="shared" si="14"/>
        <v>233626849.01999998</v>
      </c>
      <c r="H22" s="22">
        <f t="shared" si="14"/>
        <v>28070147.589999992</v>
      </c>
    </row>
    <row r="23" spans="1:8" s="20" customFormat="1" ht="15">
      <c r="A23" s="17" t="s">
        <v>207</v>
      </c>
      <c r="B23" s="21" t="s">
        <v>185</v>
      </c>
      <c r="C23" s="22">
        <f aca="true" t="shared" si="15" ref="C23:H23">+C24+C33+C31</f>
        <v>0</v>
      </c>
      <c r="D23" s="22">
        <f t="shared" si="15"/>
        <v>4075690</v>
      </c>
      <c r="E23" s="22">
        <f t="shared" si="15"/>
        <v>4075690</v>
      </c>
      <c r="F23" s="22">
        <f t="shared" si="15"/>
        <v>3068660</v>
      </c>
      <c r="G23" s="22">
        <f t="shared" si="15"/>
        <v>3042892</v>
      </c>
      <c r="H23" s="22">
        <f t="shared" si="15"/>
        <v>321321</v>
      </c>
    </row>
    <row r="24" spans="1:233" s="20" customFormat="1" ht="16.5" customHeight="1">
      <c r="A24" s="17" t="s">
        <v>208</v>
      </c>
      <c r="B24" s="21" t="s">
        <v>209</v>
      </c>
      <c r="C24" s="22">
        <f aca="true" t="shared" si="16" ref="C24:H24">C25+C27+C28+C29+C30+C26</f>
        <v>0</v>
      </c>
      <c r="D24" s="22">
        <f t="shared" si="16"/>
        <v>3862950</v>
      </c>
      <c r="E24" s="22">
        <f t="shared" si="16"/>
        <v>3862950</v>
      </c>
      <c r="F24" s="22">
        <f t="shared" si="16"/>
        <v>2885100</v>
      </c>
      <c r="G24" s="22">
        <f t="shared" si="16"/>
        <v>2859550</v>
      </c>
      <c r="H24" s="22">
        <f t="shared" si="16"/>
        <v>314010</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row>
    <row r="25" spans="1:233" s="20" customFormat="1" ht="16.5" customHeight="1">
      <c r="A25" s="24" t="s">
        <v>210</v>
      </c>
      <c r="B25" s="25" t="s">
        <v>211</v>
      </c>
      <c r="C25" s="26"/>
      <c r="D25" s="27">
        <v>3423640</v>
      </c>
      <c r="E25" s="27">
        <v>3423640</v>
      </c>
      <c r="F25" s="27">
        <v>2572230</v>
      </c>
      <c r="G25" s="28">
        <v>2548170</v>
      </c>
      <c r="H25" s="28">
        <f>G25-I25</f>
        <v>273521</v>
      </c>
      <c r="I25" s="56">
        <v>2274649</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row>
    <row r="26" spans="1:233" s="20" customFormat="1" ht="15">
      <c r="A26" s="24"/>
      <c r="B26" s="25" t="s">
        <v>212</v>
      </c>
      <c r="C26" s="26"/>
      <c r="D26" s="27">
        <v>383960</v>
      </c>
      <c r="E26" s="27">
        <v>383960</v>
      </c>
      <c r="F26" s="27">
        <v>269000</v>
      </c>
      <c r="G26" s="28">
        <v>268077</v>
      </c>
      <c r="H26" s="28">
        <f>G26-I26</f>
        <v>32705</v>
      </c>
      <c r="I26" s="56">
        <v>235372</v>
      </c>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row>
    <row r="27" spans="1:233" s="20" customFormat="1" ht="16.5" customHeight="1">
      <c r="A27" s="24" t="s">
        <v>213</v>
      </c>
      <c r="B27" s="29" t="s">
        <v>214</v>
      </c>
      <c r="C27" s="26"/>
      <c r="D27" s="27">
        <v>13720</v>
      </c>
      <c r="E27" s="27">
        <v>13720</v>
      </c>
      <c r="F27" s="27">
        <v>10650</v>
      </c>
      <c r="G27" s="28">
        <v>10138</v>
      </c>
      <c r="H27" s="28">
        <f>G27-I27</f>
        <v>876</v>
      </c>
      <c r="I27" s="56">
        <v>9262</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row>
    <row r="28" spans="1:233" s="20" customFormat="1" ht="16.5" customHeight="1">
      <c r="A28" s="24" t="s">
        <v>215</v>
      </c>
      <c r="B28" s="29" t="s">
        <v>216</v>
      </c>
      <c r="C28" s="26"/>
      <c r="D28" s="27">
        <v>750</v>
      </c>
      <c r="E28" s="27">
        <v>750</v>
      </c>
      <c r="F28" s="27">
        <v>550</v>
      </c>
      <c r="G28" s="28">
        <v>544</v>
      </c>
      <c r="H28" s="28">
        <f>G28-I28</f>
        <v>0</v>
      </c>
      <c r="I28" s="56">
        <v>544</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row>
    <row r="29" spans="1:9" ht="16.5" customHeight="1">
      <c r="A29" s="24"/>
      <c r="B29" s="29" t="s">
        <v>217</v>
      </c>
      <c r="C29" s="26"/>
      <c r="D29" s="27"/>
      <c r="E29" s="27"/>
      <c r="F29" s="27"/>
      <c r="G29" s="28"/>
      <c r="H29" s="28"/>
      <c r="I29" s="56"/>
    </row>
    <row r="30" spans="1:9" ht="16.5" customHeight="1">
      <c r="A30" s="24" t="s">
        <v>218</v>
      </c>
      <c r="B30" s="29" t="s">
        <v>219</v>
      </c>
      <c r="C30" s="26"/>
      <c r="D30" s="27">
        <v>40880</v>
      </c>
      <c r="E30" s="27">
        <v>40880</v>
      </c>
      <c r="F30" s="27">
        <v>32670</v>
      </c>
      <c r="G30" s="28">
        <v>32621</v>
      </c>
      <c r="H30" s="28">
        <f>G30-I30</f>
        <v>6908</v>
      </c>
      <c r="I30" s="56">
        <v>25713</v>
      </c>
    </row>
    <row r="31" spans="1:8" ht="16.5" customHeight="1">
      <c r="A31" s="24"/>
      <c r="B31" s="21" t="s">
        <v>220</v>
      </c>
      <c r="C31" s="26">
        <f aca="true" t="shared" si="17" ref="C31:H31">C32</f>
        <v>0</v>
      </c>
      <c r="D31" s="26">
        <f t="shared" si="17"/>
        <v>65000</v>
      </c>
      <c r="E31" s="26">
        <f t="shared" si="17"/>
        <v>65000</v>
      </c>
      <c r="F31" s="26">
        <f t="shared" si="17"/>
        <v>64000</v>
      </c>
      <c r="G31" s="26">
        <f t="shared" si="17"/>
        <v>63800</v>
      </c>
      <c r="H31" s="26">
        <f t="shared" si="17"/>
        <v>0</v>
      </c>
    </row>
    <row r="32" spans="1:233" ht="16.5" customHeight="1">
      <c r="A32" s="24"/>
      <c r="B32" s="29" t="s">
        <v>221</v>
      </c>
      <c r="C32" s="26"/>
      <c r="D32" s="27">
        <v>65000</v>
      </c>
      <c r="E32" s="27">
        <v>65000</v>
      </c>
      <c r="F32" s="27">
        <v>64000</v>
      </c>
      <c r="G32" s="28">
        <v>63800</v>
      </c>
      <c r="H32" s="28">
        <f>G32-I32</f>
        <v>0</v>
      </c>
      <c r="I32" s="56">
        <v>63800</v>
      </c>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row>
    <row r="33" spans="1:8" ht="16.5" customHeight="1">
      <c r="A33" s="17" t="s">
        <v>222</v>
      </c>
      <c r="B33" s="21" t="s">
        <v>223</v>
      </c>
      <c r="C33" s="22">
        <f aca="true" t="shared" si="18" ref="C33:H33">+C34+C35+C36+C37+C38+C39+C40</f>
        <v>0</v>
      </c>
      <c r="D33" s="22">
        <f t="shared" si="18"/>
        <v>147740</v>
      </c>
      <c r="E33" s="22">
        <f t="shared" si="18"/>
        <v>147740</v>
      </c>
      <c r="F33" s="22">
        <f t="shared" si="18"/>
        <v>119560</v>
      </c>
      <c r="G33" s="22">
        <f t="shared" si="18"/>
        <v>119542</v>
      </c>
      <c r="H33" s="22">
        <f t="shared" si="18"/>
        <v>7311</v>
      </c>
    </row>
    <row r="34" spans="1:9" ht="16.5" customHeight="1">
      <c r="A34" s="24" t="s">
        <v>224</v>
      </c>
      <c r="B34" s="29" t="s">
        <v>225</v>
      </c>
      <c r="C34" s="26"/>
      <c r="D34" s="27">
        <v>42880</v>
      </c>
      <c r="E34" s="27">
        <v>42880</v>
      </c>
      <c r="F34" s="27">
        <v>42880</v>
      </c>
      <c r="G34" s="28">
        <v>42874</v>
      </c>
      <c r="H34" s="28">
        <f aca="true" t="shared" si="19" ref="H34:H39">G34-I34</f>
        <v>0</v>
      </c>
      <c r="I34" s="56">
        <v>42874</v>
      </c>
    </row>
    <row r="35" spans="1:9" ht="16.5" customHeight="1">
      <c r="A35" s="24" t="s">
        <v>226</v>
      </c>
      <c r="B35" s="29" t="s">
        <v>227</v>
      </c>
      <c r="C35" s="26"/>
      <c r="D35" s="27">
        <v>1330</v>
      </c>
      <c r="E35" s="27">
        <v>1330</v>
      </c>
      <c r="F35" s="27">
        <v>1330</v>
      </c>
      <c r="G35" s="28">
        <v>1330</v>
      </c>
      <c r="H35" s="28">
        <f t="shared" si="19"/>
        <v>0</v>
      </c>
      <c r="I35" s="56">
        <v>1330</v>
      </c>
    </row>
    <row r="36" spans="1:233" s="20" customFormat="1" ht="16.5" customHeight="1">
      <c r="A36" s="24" t="s">
        <v>228</v>
      </c>
      <c r="B36" s="29" t="s">
        <v>229</v>
      </c>
      <c r="C36" s="26"/>
      <c r="D36" s="27">
        <v>13940</v>
      </c>
      <c r="E36" s="27">
        <v>13940</v>
      </c>
      <c r="F36" s="27">
        <v>13940</v>
      </c>
      <c r="G36" s="28">
        <v>13939</v>
      </c>
      <c r="H36" s="28">
        <f t="shared" si="19"/>
        <v>0</v>
      </c>
      <c r="I36" s="56">
        <v>13939</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row>
    <row r="37" spans="1:233" ht="16.5" customHeight="1">
      <c r="A37" s="24" t="s">
        <v>230</v>
      </c>
      <c r="B37" s="30" t="s">
        <v>231</v>
      </c>
      <c r="C37" s="26"/>
      <c r="D37" s="27">
        <v>420</v>
      </c>
      <c r="E37" s="27">
        <v>420</v>
      </c>
      <c r="F37" s="27">
        <v>410</v>
      </c>
      <c r="G37" s="28">
        <v>409</v>
      </c>
      <c r="H37" s="28">
        <f t="shared" si="19"/>
        <v>0</v>
      </c>
      <c r="I37" s="56">
        <v>409</v>
      </c>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row>
    <row r="38" spans="1:233" ht="16.5" customHeight="1">
      <c r="A38" s="24" t="s">
        <v>232</v>
      </c>
      <c r="B38" s="30" t="s">
        <v>39</v>
      </c>
      <c r="C38" s="26"/>
      <c r="D38" s="27">
        <v>2270</v>
      </c>
      <c r="E38" s="27">
        <v>2270</v>
      </c>
      <c r="F38" s="27">
        <v>2270</v>
      </c>
      <c r="G38" s="28">
        <v>2265</v>
      </c>
      <c r="H38" s="28">
        <f t="shared" si="19"/>
        <v>0</v>
      </c>
      <c r="I38" s="56">
        <v>2265</v>
      </c>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row>
    <row r="39" spans="1:233" ht="16.5" customHeight="1">
      <c r="A39" s="24"/>
      <c r="B39" s="30" t="s">
        <v>233</v>
      </c>
      <c r="C39" s="26"/>
      <c r="D39" s="27">
        <v>86900</v>
      </c>
      <c r="E39" s="27">
        <v>86900</v>
      </c>
      <c r="F39" s="27">
        <v>58730</v>
      </c>
      <c r="G39" s="28">
        <v>58725</v>
      </c>
      <c r="H39" s="28">
        <f t="shared" si="19"/>
        <v>7311</v>
      </c>
      <c r="I39" s="56">
        <v>51414</v>
      </c>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row>
    <row r="40" spans="1:233" ht="16.5" customHeight="1">
      <c r="A40" s="24"/>
      <c r="B40" s="30" t="s">
        <v>234</v>
      </c>
      <c r="C40" s="26"/>
      <c r="D40" s="27"/>
      <c r="E40" s="27"/>
      <c r="F40" s="27"/>
      <c r="G40" s="28"/>
      <c r="H40" s="28"/>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row>
    <row r="41" spans="1:8" ht="16.5" customHeight="1">
      <c r="A41" s="17" t="s">
        <v>235</v>
      </c>
      <c r="B41" s="21" t="s">
        <v>187</v>
      </c>
      <c r="C41" s="22">
        <f aca="true" t="shared" si="20" ref="C41:H41">+C42+C56+C55+C58+C61+C63+C64+C65+C62</f>
        <v>0</v>
      </c>
      <c r="D41" s="22">
        <f t="shared" si="20"/>
        <v>204777610</v>
      </c>
      <c r="E41" s="22">
        <f t="shared" si="20"/>
        <v>200992830</v>
      </c>
      <c r="F41" s="22">
        <f t="shared" si="20"/>
        <v>176850250</v>
      </c>
      <c r="G41" s="22">
        <f t="shared" si="20"/>
        <v>175144183.34999996</v>
      </c>
      <c r="H41" s="22">
        <f t="shared" si="20"/>
        <v>19482672.719999988</v>
      </c>
    </row>
    <row r="42" spans="1:8" ht="16.5" customHeight="1">
      <c r="A42" s="17" t="s">
        <v>236</v>
      </c>
      <c r="B42" s="21" t="s">
        <v>237</v>
      </c>
      <c r="C42" s="22">
        <f aca="true" t="shared" si="21" ref="C42:H42">+C43+C44+C45+C46+C47+C48+C49+C50+C52</f>
        <v>0</v>
      </c>
      <c r="D42" s="22">
        <f t="shared" si="21"/>
        <v>204723480</v>
      </c>
      <c r="E42" s="22">
        <f t="shared" si="21"/>
        <v>200938700</v>
      </c>
      <c r="F42" s="22">
        <f t="shared" si="21"/>
        <v>176818390</v>
      </c>
      <c r="G42" s="22">
        <f t="shared" si="21"/>
        <v>175113331.54</v>
      </c>
      <c r="H42" s="22">
        <f t="shared" si="21"/>
        <v>19481273.67999999</v>
      </c>
    </row>
    <row r="43" spans="1:233" s="20" customFormat="1" ht="16.5" customHeight="1">
      <c r="A43" s="24" t="s">
        <v>238</v>
      </c>
      <c r="B43" s="29" t="s">
        <v>239</v>
      </c>
      <c r="C43" s="26"/>
      <c r="D43" s="27">
        <v>46000</v>
      </c>
      <c r="E43" s="27">
        <v>46000</v>
      </c>
      <c r="F43" s="27">
        <v>5040</v>
      </c>
      <c r="G43" s="28">
        <v>5036.42</v>
      </c>
      <c r="H43" s="28">
        <f aca="true" t="shared" si="22" ref="H43:H54">G43-I43</f>
        <v>0</v>
      </c>
      <c r="I43" s="56">
        <v>5036.42</v>
      </c>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row>
    <row r="44" spans="1:233" s="20" customFormat="1" ht="16.5" customHeight="1">
      <c r="A44" s="24" t="s">
        <v>240</v>
      </c>
      <c r="B44" s="29" t="s">
        <v>241</v>
      </c>
      <c r="C44" s="26"/>
      <c r="D44" s="27">
        <v>9000</v>
      </c>
      <c r="E44" s="27">
        <v>9000</v>
      </c>
      <c r="F44" s="27">
        <v>1500</v>
      </c>
      <c r="G44" s="28">
        <v>1500</v>
      </c>
      <c r="H44" s="28">
        <f t="shared" si="22"/>
        <v>0</v>
      </c>
      <c r="I44" s="56">
        <v>1500</v>
      </c>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row>
    <row r="45" spans="1:9" ht="16.5" customHeight="1">
      <c r="A45" s="24" t="s">
        <v>242</v>
      </c>
      <c r="B45" s="29" t="s">
        <v>243</v>
      </c>
      <c r="C45" s="26"/>
      <c r="D45" s="27">
        <v>53240</v>
      </c>
      <c r="E45" s="27">
        <v>53240</v>
      </c>
      <c r="F45" s="27">
        <v>39880</v>
      </c>
      <c r="G45" s="28">
        <v>39875.6</v>
      </c>
      <c r="H45" s="28">
        <f t="shared" si="22"/>
        <v>2635.6500000000015</v>
      </c>
      <c r="I45" s="56">
        <v>37239.95</v>
      </c>
    </row>
    <row r="46" spans="1:9" ht="16.5" customHeight="1">
      <c r="A46" s="24" t="s">
        <v>244</v>
      </c>
      <c r="B46" s="29" t="s">
        <v>245</v>
      </c>
      <c r="C46" s="26"/>
      <c r="D46" s="27">
        <v>4000</v>
      </c>
      <c r="E46" s="27">
        <v>4000</v>
      </c>
      <c r="F46" s="27">
        <v>2630</v>
      </c>
      <c r="G46" s="28">
        <v>2621.27</v>
      </c>
      <c r="H46" s="28">
        <f t="shared" si="22"/>
        <v>363.3899999999999</v>
      </c>
      <c r="I46" s="56">
        <v>2257.88</v>
      </c>
    </row>
    <row r="47" spans="1:9" ht="16.5" customHeight="1">
      <c r="A47" s="24" t="s">
        <v>246</v>
      </c>
      <c r="B47" s="29" t="s">
        <v>247</v>
      </c>
      <c r="C47" s="26"/>
      <c r="D47" s="27">
        <v>11000</v>
      </c>
      <c r="E47" s="27">
        <v>11000</v>
      </c>
      <c r="F47" s="27">
        <v>0</v>
      </c>
      <c r="G47" s="28">
        <v>0</v>
      </c>
      <c r="H47" s="28">
        <f t="shared" si="22"/>
        <v>0</v>
      </c>
      <c r="I47" s="56">
        <v>0</v>
      </c>
    </row>
    <row r="48" spans="1:233" ht="16.5" customHeight="1">
      <c r="A48" s="24" t="s">
        <v>248</v>
      </c>
      <c r="B48" s="29" t="s">
        <v>249</v>
      </c>
      <c r="C48" s="26"/>
      <c r="D48" s="27">
        <v>2000</v>
      </c>
      <c r="E48" s="27">
        <v>2000</v>
      </c>
      <c r="F48" s="27">
        <v>0</v>
      </c>
      <c r="G48" s="28">
        <v>0</v>
      </c>
      <c r="H48" s="28">
        <f t="shared" si="22"/>
        <v>0</v>
      </c>
      <c r="I48" s="56">
        <v>0</v>
      </c>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row>
    <row r="49" spans="1:233" ht="16.5" customHeight="1">
      <c r="A49" s="24" t="s">
        <v>250</v>
      </c>
      <c r="B49" s="29" t="s">
        <v>251</v>
      </c>
      <c r="C49" s="26"/>
      <c r="D49" s="27">
        <v>70500</v>
      </c>
      <c r="E49" s="27">
        <v>70500</v>
      </c>
      <c r="F49" s="27">
        <v>50650</v>
      </c>
      <c r="G49" s="28">
        <v>50650</v>
      </c>
      <c r="H49" s="28">
        <f t="shared" si="22"/>
        <v>3867.8199999999997</v>
      </c>
      <c r="I49" s="56">
        <v>46782.18</v>
      </c>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row>
    <row r="50" spans="1:8" ht="16.5" customHeight="1">
      <c r="A50" s="17" t="s">
        <v>252</v>
      </c>
      <c r="B50" s="21" t="s">
        <v>253</v>
      </c>
      <c r="C50" s="22">
        <f aca="true" t="shared" si="23" ref="C50:H50">+C51+C85</f>
        <v>0</v>
      </c>
      <c r="D50" s="22">
        <f t="shared" si="23"/>
        <v>204300870</v>
      </c>
      <c r="E50" s="22">
        <f t="shared" si="23"/>
        <v>200516090</v>
      </c>
      <c r="F50" s="22">
        <f t="shared" si="23"/>
        <v>176511240</v>
      </c>
      <c r="G50" s="22">
        <f t="shared" si="23"/>
        <v>174808056.07</v>
      </c>
      <c r="H50" s="22">
        <f t="shared" si="23"/>
        <v>19459753.66999999</v>
      </c>
    </row>
    <row r="51" spans="1:233" ht="16.5" customHeight="1">
      <c r="A51" s="33"/>
      <c r="B51" s="34" t="s">
        <v>254</v>
      </c>
      <c r="C51" s="26"/>
      <c r="D51" s="27">
        <v>25500</v>
      </c>
      <c r="E51" s="27">
        <v>25500</v>
      </c>
      <c r="F51" s="27">
        <v>6150</v>
      </c>
      <c r="G51" s="28">
        <v>6142.58</v>
      </c>
      <c r="H51" s="28">
        <f t="shared" si="22"/>
        <v>0</v>
      </c>
      <c r="I51" s="56">
        <v>6142.58</v>
      </c>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row>
    <row r="52" spans="1:9" s="20" customFormat="1" ht="16.5" customHeight="1">
      <c r="A52" s="24" t="s">
        <v>255</v>
      </c>
      <c r="B52" s="29" t="s">
        <v>256</v>
      </c>
      <c r="C52" s="26"/>
      <c r="D52" s="27">
        <v>226870</v>
      </c>
      <c r="E52" s="27">
        <v>226870</v>
      </c>
      <c r="F52" s="27">
        <v>207450</v>
      </c>
      <c r="G52" s="28">
        <v>205592.18</v>
      </c>
      <c r="H52" s="28">
        <f t="shared" si="22"/>
        <v>14653.149999999994</v>
      </c>
      <c r="I52" s="56">
        <v>190939.03</v>
      </c>
    </row>
    <row r="53" spans="1:233" s="32" customFormat="1" ht="16.5" customHeight="1">
      <c r="A53" s="24"/>
      <c r="B53" s="29" t="s">
        <v>257</v>
      </c>
      <c r="C53" s="26"/>
      <c r="D53" s="27"/>
      <c r="E53" s="27"/>
      <c r="F53" s="27"/>
      <c r="G53" s="28"/>
      <c r="H53" s="28">
        <f t="shared" si="22"/>
        <v>0</v>
      </c>
      <c r="I53" s="56">
        <v>0</v>
      </c>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row>
    <row r="54" spans="1:233" ht="16.5" customHeight="1">
      <c r="A54" s="24"/>
      <c r="B54" s="29" t="s">
        <v>258</v>
      </c>
      <c r="C54" s="26"/>
      <c r="D54" s="27">
        <v>42510</v>
      </c>
      <c r="E54" s="27">
        <v>42510</v>
      </c>
      <c r="F54" s="27">
        <v>32890</v>
      </c>
      <c r="G54" s="28">
        <v>32887.91</v>
      </c>
      <c r="H54" s="28">
        <f t="shared" si="22"/>
        <v>3936.390000000003</v>
      </c>
      <c r="I54" s="56">
        <v>28951.52</v>
      </c>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row>
    <row r="55" spans="1:233" s="20" customFormat="1" ht="16.5" customHeight="1">
      <c r="A55" s="17" t="s">
        <v>259</v>
      </c>
      <c r="B55" s="29" t="s">
        <v>260</v>
      </c>
      <c r="C55" s="26"/>
      <c r="D55" s="27">
        <v>0</v>
      </c>
      <c r="E55" s="27">
        <v>0</v>
      </c>
      <c r="F55" s="27">
        <v>0</v>
      </c>
      <c r="G55" s="28"/>
      <c r="H55" s="28"/>
      <c r="I55" s="56"/>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row>
    <row r="56" spans="1:8" s="20" customFormat="1" ht="16.5" customHeight="1">
      <c r="A56" s="17" t="s">
        <v>261</v>
      </c>
      <c r="B56" s="21" t="s">
        <v>262</v>
      </c>
      <c r="C56" s="36">
        <f aca="true" t="shared" si="24" ref="C56:H56">+C57</f>
        <v>0</v>
      </c>
      <c r="D56" s="36">
        <f t="shared" si="24"/>
        <v>17000</v>
      </c>
      <c r="E56" s="36">
        <f t="shared" si="24"/>
        <v>17000</v>
      </c>
      <c r="F56" s="36">
        <f t="shared" si="24"/>
        <v>11640</v>
      </c>
      <c r="G56" s="36">
        <f t="shared" si="24"/>
        <v>11637.98</v>
      </c>
      <c r="H56" s="36">
        <f t="shared" si="24"/>
        <v>1399.039999999999</v>
      </c>
    </row>
    <row r="57" spans="1:233" s="20" customFormat="1" ht="16.5" customHeight="1">
      <c r="A57" s="24" t="s">
        <v>263</v>
      </c>
      <c r="B57" s="29" t="s">
        <v>264</v>
      </c>
      <c r="C57" s="26"/>
      <c r="D57" s="27">
        <v>17000</v>
      </c>
      <c r="E57" s="27">
        <v>17000</v>
      </c>
      <c r="F57" s="27">
        <v>11640</v>
      </c>
      <c r="G57" s="28">
        <v>11637.98</v>
      </c>
      <c r="H57" s="28">
        <f aca="true" t="shared" si="25" ref="H57:H67">G57-I57</f>
        <v>1399.039999999999</v>
      </c>
      <c r="I57" s="56">
        <v>10238.94</v>
      </c>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row>
    <row r="58" spans="1:233" s="20" customFormat="1" ht="16.5" customHeight="1">
      <c r="A58" s="17" t="s">
        <v>265</v>
      </c>
      <c r="B58" s="21" t="s">
        <v>266</v>
      </c>
      <c r="C58" s="22">
        <f aca="true" t="shared" si="26" ref="C58:H58">+C59+C60</f>
        <v>0</v>
      </c>
      <c r="D58" s="22">
        <f t="shared" si="26"/>
        <v>9000</v>
      </c>
      <c r="E58" s="22">
        <f t="shared" si="26"/>
        <v>9000</v>
      </c>
      <c r="F58" s="22">
        <f t="shared" si="26"/>
        <v>4360</v>
      </c>
      <c r="G58" s="22">
        <f t="shared" si="26"/>
        <v>4359.07</v>
      </c>
      <c r="H58" s="22">
        <f t="shared" si="26"/>
        <v>0</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row>
    <row r="59" spans="1:9" ht="16.5" customHeight="1">
      <c r="A59" s="17" t="s">
        <v>267</v>
      </c>
      <c r="B59" s="29" t="s">
        <v>268</v>
      </c>
      <c r="C59" s="26"/>
      <c r="D59" s="27">
        <v>9000</v>
      </c>
      <c r="E59" s="27">
        <v>9000</v>
      </c>
      <c r="F59" s="27">
        <v>4360</v>
      </c>
      <c r="G59" s="28">
        <v>4359.07</v>
      </c>
      <c r="H59" s="28">
        <f t="shared" si="25"/>
        <v>0</v>
      </c>
      <c r="I59" s="56">
        <v>4359.07</v>
      </c>
    </row>
    <row r="60" spans="1:233" s="20" customFormat="1" ht="16.5" customHeight="1">
      <c r="A60" s="17" t="s">
        <v>269</v>
      </c>
      <c r="B60" s="29" t="s">
        <v>270</v>
      </c>
      <c r="C60" s="26"/>
      <c r="D60" s="27"/>
      <c r="E60" s="27"/>
      <c r="F60" s="27"/>
      <c r="G60" s="28"/>
      <c r="H60" s="28"/>
      <c r="I60" s="56"/>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row>
    <row r="61" spans="1:9" ht="16.5" customHeight="1">
      <c r="A61" s="24" t="s">
        <v>271</v>
      </c>
      <c r="B61" s="29" t="s">
        <v>272</v>
      </c>
      <c r="C61" s="26"/>
      <c r="D61" s="27">
        <v>8000</v>
      </c>
      <c r="E61" s="27">
        <v>8000</v>
      </c>
      <c r="F61" s="27">
        <v>5890</v>
      </c>
      <c r="G61" s="28">
        <v>5890</v>
      </c>
      <c r="H61" s="28">
        <f t="shared" si="25"/>
        <v>0</v>
      </c>
      <c r="I61" s="56">
        <v>5890</v>
      </c>
    </row>
    <row r="62" spans="1:8" ht="16.5" customHeight="1">
      <c r="A62" s="24" t="s">
        <v>273</v>
      </c>
      <c r="B62" s="25" t="s">
        <v>274</v>
      </c>
      <c r="C62" s="26"/>
      <c r="D62" s="27"/>
      <c r="E62" s="27"/>
      <c r="F62" s="27"/>
      <c r="G62" s="28"/>
      <c r="H62" s="28"/>
    </row>
    <row r="63" spans="1:233" ht="16.5" customHeight="1">
      <c r="A63" s="24" t="s">
        <v>275</v>
      </c>
      <c r="B63" s="29" t="s">
        <v>276</v>
      </c>
      <c r="C63" s="26"/>
      <c r="D63" s="27">
        <v>2530</v>
      </c>
      <c r="E63" s="27">
        <v>2530</v>
      </c>
      <c r="F63" s="27">
        <v>0</v>
      </c>
      <c r="G63" s="28">
        <v>0</v>
      </c>
      <c r="H63" s="28">
        <f t="shared" si="25"/>
        <v>0</v>
      </c>
      <c r="I63" s="20">
        <v>0</v>
      </c>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row>
    <row r="64" spans="1:9" ht="16.5" customHeight="1">
      <c r="A64" s="24" t="s">
        <v>277</v>
      </c>
      <c r="B64" s="29" t="s">
        <v>278</v>
      </c>
      <c r="C64" s="26"/>
      <c r="D64" s="27">
        <v>3600</v>
      </c>
      <c r="E64" s="27">
        <v>3600</v>
      </c>
      <c r="F64" s="27">
        <v>0</v>
      </c>
      <c r="G64" s="28">
        <v>0</v>
      </c>
      <c r="H64" s="28">
        <f t="shared" si="25"/>
        <v>0</v>
      </c>
      <c r="I64" s="5">
        <v>0</v>
      </c>
    </row>
    <row r="65" spans="1:8" ht="16.5" customHeight="1">
      <c r="A65" s="17" t="s">
        <v>279</v>
      </c>
      <c r="B65" s="21" t="s">
        <v>280</v>
      </c>
      <c r="C65" s="36">
        <f aca="true" t="shared" si="27" ref="C65:H65">+C66+C67</f>
        <v>0</v>
      </c>
      <c r="D65" s="36">
        <f t="shared" si="27"/>
        <v>14000</v>
      </c>
      <c r="E65" s="36">
        <f t="shared" si="27"/>
        <v>14000</v>
      </c>
      <c r="F65" s="36">
        <f t="shared" si="27"/>
        <v>9970</v>
      </c>
      <c r="G65" s="36">
        <f t="shared" si="27"/>
        <v>8964.76</v>
      </c>
      <c r="H65" s="36">
        <f t="shared" si="27"/>
        <v>0</v>
      </c>
    </row>
    <row r="66" spans="1:233" ht="16.5" customHeight="1">
      <c r="A66" s="24" t="s">
        <v>281</v>
      </c>
      <c r="B66" s="29" t="s">
        <v>282</v>
      </c>
      <c r="C66" s="26"/>
      <c r="D66" s="27">
        <v>12000</v>
      </c>
      <c r="E66" s="27">
        <v>12000</v>
      </c>
      <c r="F66" s="27">
        <v>9000</v>
      </c>
      <c r="G66" s="28">
        <v>8000</v>
      </c>
      <c r="H66" s="28">
        <f t="shared" si="25"/>
        <v>0</v>
      </c>
      <c r="I66" s="56">
        <v>8000</v>
      </c>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row>
    <row r="67" spans="1:9" s="20" customFormat="1" ht="16.5" customHeight="1">
      <c r="A67" s="24" t="s">
        <v>283</v>
      </c>
      <c r="B67" s="29" t="s">
        <v>284</v>
      </c>
      <c r="C67" s="26"/>
      <c r="D67" s="27">
        <v>2000</v>
      </c>
      <c r="E67" s="27">
        <v>2000</v>
      </c>
      <c r="F67" s="27">
        <v>970</v>
      </c>
      <c r="G67" s="37">
        <v>964.76</v>
      </c>
      <c r="H67" s="28">
        <f t="shared" si="25"/>
        <v>0</v>
      </c>
      <c r="I67" s="100">
        <v>964.76</v>
      </c>
    </row>
    <row r="68" spans="1:8" ht="16.5" customHeight="1">
      <c r="A68" s="17" t="s">
        <v>285</v>
      </c>
      <c r="B68" s="21" t="s">
        <v>189</v>
      </c>
      <c r="C68" s="19">
        <f>+C69</f>
        <v>0</v>
      </c>
      <c r="D68" s="19">
        <f aca="true" t="shared" si="28" ref="D68:H69">+D69</f>
        <v>0</v>
      </c>
      <c r="E68" s="19">
        <f t="shared" si="28"/>
        <v>0</v>
      </c>
      <c r="F68" s="19">
        <f t="shared" si="28"/>
        <v>0</v>
      </c>
      <c r="G68" s="19">
        <f t="shared" si="28"/>
        <v>0</v>
      </c>
      <c r="H68" s="19">
        <f t="shared" si="28"/>
        <v>0</v>
      </c>
    </row>
    <row r="69" spans="1:233" ht="16.5" customHeight="1">
      <c r="A69" s="38" t="s">
        <v>286</v>
      </c>
      <c r="B69" s="21" t="s">
        <v>287</v>
      </c>
      <c r="C69" s="19">
        <f>+C70</f>
        <v>0</v>
      </c>
      <c r="D69" s="19">
        <f t="shared" si="28"/>
        <v>0</v>
      </c>
      <c r="E69" s="19">
        <f t="shared" si="28"/>
        <v>0</v>
      </c>
      <c r="F69" s="19">
        <f t="shared" si="28"/>
        <v>0</v>
      </c>
      <c r="G69" s="19">
        <f t="shared" si="28"/>
        <v>0</v>
      </c>
      <c r="H69" s="19">
        <f t="shared" si="28"/>
        <v>0</v>
      </c>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row>
    <row r="70" spans="1:8" s="20" customFormat="1" ht="16.5" customHeight="1">
      <c r="A70" s="38" t="s">
        <v>288</v>
      </c>
      <c r="B70" s="29" t="s">
        <v>289</v>
      </c>
      <c r="C70" s="26"/>
      <c r="D70" s="27"/>
      <c r="E70" s="27"/>
      <c r="F70" s="27"/>
      <c r="G70" s="28"/>
      <c r="H70" s="28"/>
    </row>
    <row r="71" spans="1:8" s="20" customFormat="1" ht="16.5" customHeight="1">
      <c r="A71" s="38"/>
      <c r="B71" s="39" t="s">
        <v>195</v>
      </c>
      <c r="C71" s="26">
        <f aca="true" t="shared" si="29" ref="C71:H71">C72+C73</f>
        <v>0</v>
      </c>
      <c r="D71" s="26">
        <f t="shared" si="29"/>
        <v>0</v>
      </c>
      <c r="E71" s="26">
        <f t="shared" si="29"/>
        <v>0</v>
      </c>
      <c r="F71" s="26">
        <f t="shared" si="29"/>
        <v>0</v>
      </c>
      <c r="G71" s="26">
        <f t="shared" si="29"/>
        <v>0</v>
      </c>
      <c r="H71" s="26">
        <f t="shared" si="29"/>
        <v>0</v>
      </c>
    </row>
    <row r="72" spans="1:8" s="20" customFormat="1" ht="16.5" customHeight="1">
      <c r="A72" s="38"/>
      <c r="B72" s="40" t="s">
        <v>290</v>
      </c>
      <c r="C72" s="26"/>
      <c r="D72" s="27"/>
      <c r="E72" s="27"/>
      <c r="F72" s="27"/>
      <c r="G72" s="28"/>
      <c r="H72" s="28"/>
    </row>
    <row r="73" spans="1:233" ht="16.5" customHeight="1">
      <c r="A73" s="38"/>
      <c r="B73" s="40" t="s">
        <v>291</v>
      </c>
      <c r="C73" s="26"/>
      <c r="D73" s="27"/>
      <c r="E73" s="27"/>
      <c r="F73" s="27"/>
      <c r="G73" s="28"/>
      <c r="H73" s="28"/>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row>
    <row r="74" spans="1:8" s="20" customFormat="1" ht="16.5" customHeight="1">
      <c r="A74" s="17" t="s">
        <v>292</v>
      </c>
      <c r="B74" s="21" t="s">
        <v>197</v>
      </c>
      <c r="C74" s="22">
        <f aca="true" t="shared" si="30" ref="C74:H74">+C75</f>
        <v>0</v>
      </c>
      <c r="D74" s="22">
        <f t="shared" si="30"/>
        <v>0</v>
      </c>
      <c r="E74" s="22">
        <f t="shared" si="30"/>
        <v>0</v>
      </c>
      <c r="F74" s="22">
        <f t="shared" si="30"/>
        <v>0</v>
      </c>
      <c r="G74" s="22">
        <f t="shared" si="30"/>
        <v>0</v>
      </c>
      <c r="H74" s="22">
        <f t="shared" si="30"/>
        <v>0</v>
      </c>
    </row>
    <row r="75" spans="1:8" s="20" customFormat="1" ht="16.5" customHeight="1">
      <c r="A75" s="17" t="s">
        <v>293</v>
      </c>
      <c r="B75" s="21" t="s">
        <v>199</v>
      </c>
      <c r="C75" s="22">
        <f aca="true" t="shared" si="31" ref="C75:H75">+C76+C81</f>
        <v>0</v>
      </c>
      <c r="D75" s="22">
        <f t="shared" si="31"/>
        <v>0</v>
      </c>
      <c r="E75" s="22">
        <f t="shared" si="31"/>
        <v>0</v>
      </c>
      <c r="F75" s="22">
        <f t="shared" si="31"/>
        <v>0</v>
      </c>
      <c r="G75" s="22">
        <f t="shared" si="31"/>
        <v>0</v>
      </c>
      <c r="H75" s="22">
        <f t="shared" si="31"/>
        <v>0</v>
      </c>
    </row>
    <row r="76" spans="1:233" s="20" customFormat="1" ht="16.5" customHeight="1">
      <c r="A76" s="17" t="s">
        <v>294</v>
      </c>
      <c r="B76" s="21" t="s">
        <v>295</v>
      </c>
      <c r="C76" s="22">
        <f aca="true" t="shared" si="32" ref="C76:H76">+C78+C80+C79+C77</f>
        <v>0</v>
      </c>
      <c r="D76" s="22">
        <f t="shared" si="32"/>
        <v>0</v>
      </c>
      <c r="E76" s="22">
        <f t="shared" si="32"/>
        <v>0</v>
      </c>
      <c r="F76" s="22">
        <f t="shared" si="32"/>
        <v>0</v>
      </c>
      <c r="G76" s="22">
        <f t="shared" si="32"/>
        <v>0</v>
      </c>
      <c r="H76" s="22">
        <f t="shared" si="32"/>
        <v>0</v>
      </c>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row>
    <row r="77" spans="1:233" s="20" customFormat="1" ht="16.5" customHeight="1">
      <c r="A77" s="17"/>
      <c r="B77" s="25" t="s">
        <v>296</v>
      </c>
      <c r="C77" s="22"/>
      <c r="D77" s="27"/>
      <c r="E77" s="27"/>
      <c r="F77" s="27"/>
      <c r="G77" s="28"/>
      <c r="H77" s="28"/>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row>
    <row r="78" spans="1:233" s="20" customFormat="1" ht="16.5" customHeight="1">
      <c r="A78" s="24" t="s">
        <v>297</v>
      </c>
      <c r="B78" s="29" t="s">
        <v>298</v>
      </c>
      <c r="C78" s="26"/>
      <c r="D78" s="27"/>
      <c r="E78" s="27"/>
      <c r="F78" s="27"/>
      <c r="G78" s="28"/>
      <c r="H78" s="28"/>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row>
    <row r="79" spans="1:233" s="20" customFormat="1" ht="16.5" customHeight="1">
      <c r="A79" s="24" t="s">
        <v>299</v>
      </c>
      <c r="B79" s="25" t="s">
        <v>300</v>
      </c>
      <c r="C79" s="26"/>
      <c r="D79" s="27"/>
      <c r="E79" s="27"/>
      <c r="F79" s="27"/>
      <c r="G79" s="28"/>
      <c r="H79" s="28"/>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row>
    <row r="80" spans="1:8" ht="16.5" customHeight="1">
      <c r="A80" s="24" t="s">
        <v>301</v>
      </c>
      <c r="B80" s="29" t="s">
        <v>302</v>
      </c>
      <c r="C80" s="26"/>
      <c r="D80" s="27"/>
      <c r="E80" s="27"/>
      <c r="F80" s="27"/>
      <c r="G80" s="28"/>
      <c r="H80" s="28"/>
    </row>
    <row r="81" spans="1:8" ht="16.5" customHeight="1">
      <c r="A81" s="41"/>
      <c r="B81" s="25" t="s">
        <v>303</v>
      </c>
      <c r="C81" s="26"/>
      <c r="D81" s="27"/>
      <c r="E81" s="27"/>
      <c r="F81" s="27"/>
      <c r="G81" s="28"/>
      <c r="H81" s="28"/>
    </row>
    <row r="82" spans="1:233" ht="16.5" customHeight="1">
      <c r="A82" s="24" t="s">
        <v>206</v>
      </c>
      <c r="B82" s="29" t="s">
        <v>304</v>
      </c>
      <c r="C82" s="26"/>
      <c r="D82" s="27"/>
      <c r="E82" s="27"/>
      <c r="F82" s="27"/>
      <c r="G82" s="28"/>
      <c r="H82" s="28"/>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row>
    <row r="83" spans="1:233" ht="16.5" customHeight="1">
      <c r="A83" s="24" t="s">
        <v>305</v>
      </c>
      <c r="B83" s="29" t="s">
        <v>306</v>
      </c>
      <c r="C83" s="19">
        <f aca="true" t="shared" si="33" ref="C83:H83">+C41-C85+C23+C74+C166+C71</f>
        <v>0</v>
      </c>
      <c r="D83" s="19">
        <f t="shared" si="33"/>
        <v>80656620</v>
      </c>
      <c r="E83" s="19">
        <f t="shared" si="33"/>
        <v>80656620</v>
      </c>
      <c r="F83" s="19">
        <f t="shared" si="33"/>
        <v>58853670</v>
      </c>
      <c r="G83" s="19">
        <f t="shared" si="33"/>
        <v>58824935.52999999</v>
      </c>
      <c r="H83" s="19">
        <f t="shared" si="33"/>
        <v>8610393.920000002</v>
      </c>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row>
    <row r="84" spans="1:233" ht="16.5" customHeight="1">
      <c r="A84" s="24"/>
      <c r="B84" s="29" t="s">
        <v>307</v>
      </c>
      <c r="C84" s="19"/>
      <c r="D84" s="27"/>
      <c r="E84" s="27"/>
      <c r="F84" s="27"/>
      <c r="G84" s="27">
        <v>-32409</v>
      </c>
      <c r="H84" s="27">
        <v>0</v>
      </c>
      <c r="I84" s="32">
        <v>32409</v>
      </c>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row>
    <row r="85" spans="1:233" ht="16.5" customHeight="1">
      <c r="A85" s="24"/>
      <c r="B85" s="21" t="s">
        <v>308</v>
      </c>
      <c r="C85" s="19">
        <f aca="true" t="shared" si="34" ref="C85:H85">+C86+C127+C148+C150+C161+C163</f>
        <v>0</v>
      </c>
      <c r="D85" s="19">
        <f t="shared" si="34"/>
        <v>204275370</v>
      </c>
      <c r="E85" s="19">
        <f t="shared" si="34"/>
        <v>200490590</v>
      </c>
      <c r="F85" s="19">
        <f t="shared" si="34"/>
        <v>176505090</v>
      </c>
      <c r="G85" s="19">
        <f t="shared" si="34"/>
        <v>174801913.48999998</v>
      </c>
      <c r="H85" s="19">
        <f t="shared" si="34"/>
        <v>19459753.66999999</v>
      </c>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row>
    <row r="86" spans="1:8" s="32" customFormat="1" ht="16.5" customHeight="1">
      <c r="A86" s="17" t="s">
        <v>309</v>
      </c>
      <c r="B86" s="21" t="s">
        <v>310</v>
      </c>
      <c r="C86" s="22">
        <f aca="true" t="shared" si="35" ref="C86:H86">+C87+C94+C107+C123+C125</f>
        <v>0</v>
      </c>
      <c r="D86" s="22">
        <f t="shared" si="35"/>
        <v>82772470</v>
      </c>
      <c r="E86" s="22">
        <f t="shared" si="35"/>
        <v>80711690</v>
      </c>
      <c r="F86" s="22">
        <f t="shared" si="35"/>
        <v>74907620</v>
      </c>
      <c r="G86" s="22">
        <f t="shared" si="35"/>
        <v>74162846.13</v>
      </c>
      <c r="H86" s="22">
        <f t="shared" si="35"/>
        <v>7798164.909999996</v>
      </c>
    </row>
    <row r="87" spans="1:8" s="32" customFormat="1" ht="16.5" customHeight="1">
      <c r="A87" s="24" t="s">
        <v>311</v>
      </c>
      <c r="B87" s="21" t="s">
        <v>312</v>
      </c>
      <c r="C87" s="19">
        <f aca="true" t="shared" si="36" ref="C87:H87">+C88+C91+C92+C89+C90</f>
        <v>0</v>
      </c>
      <c r="D87" s="19">
        <f t="shared" si="36"/>
        <v>37298000</v>
      </c>
      <c r="E87" s="19">
        <f t="shared" si="36"/>
        <v>36642810</v>
      </c>
      <c r="F87" s="19">
        <f t="shared" si="36"/>
        <v>36203590</v>
      </c>
      <c r="G87" s="19">
        <f t="shared" si="36"/>
        <v>36059121.78999999</v>
      </c>
      <c r="H87" s="19">
        <f t="shared" si="36"/>
        <v>4049110.7499999953</v>
      </c>
    </row>
    <row r="88" spans="1:9" s="32" customFormat="1" ht="16.5" customHeight="1">
      <c r="A88" s="24"/>
      <c r="B88" s="25" t="s">
        <v>313</v>
      </c>
      <c r="C88" s="26"/>
      <c r="D88" s="27">
        <v>36078000</v>
      </c>
      <c r="E88" s="27">
        <v>35421860</v>
      </c>
      <c r="F88" s="27">
        <v>35421860</v>
      </c>
      <c r="G88" s="28">
        <v>35421627.48</v>
      </c>
      <c r="H88" s="28">
        <f aca="true" t="shared" si="37" ref="H88:H98">G88-I88</f>
        <v>4032935.1999999955</v>
      </c>
      <c r="I88" s="56">
        <v>31388692.28</v>
      </c>
    </row>
    <row r="89" spans="1:9" s="32" customFormat="1" ht="16.5" customHeight="1">
      <c r="A89" s="24"/>
      <c r="B89" s="25" t="s">
        <v>314</v>
      </c>
      <c r="C89" s="26"/>
      <c r="D89" s="27"/>
      <c r="E89" s="27"/>
      <c r="F89" s="27"/>
      <c r="G89" s="28"/>
      <c r="H89" s="28"/>
      <c r="I89" s="56"/>
    </row>
    <row r="90" spans="1:233" s="32" customFormat="1" ht="16.5" customHeight="1">
      <c r="A90" s="24"/>
      <c r="B90" s="25" t="s">
        <v>315</v>
      </c>
      <c r="C90" s="26"/>
      <c r="D90" s="27">
        <v>348000</v>
      </c>
      <c r="E90" s="27">
        <v>349950</v>
      </c>
      <c r="F90" s="27">
        <v>115610</v>
      </c>
      <c r="G90" s="28">
        <v>86988.16</v>
      </c>
      <c r="H90" s="28">
        <f t="shared" si="37"/>
        <v>16175.550000000003</v>
      </c>
      <c r="I90" s="56">
        <v>70812.61</v>
      </c>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row>
    <row r="91" spans="1:233" s="32" customFormat="1" ht="16.5" customHeight="1">
      <c r="A91" s="24"/>
      <c r="B91" s="25" t="s">
        <v>316</v>
      </c>
      <c r="C91" s="26"/>
      <c r="D91" s="27"/>
      <c r="E91" s="27"/>
      <c r="F91" s="27"/>
      <c r="G91" s="28"/>
      <c r="H91" s="28"/>
      <c r="I91" s="56"/>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row>
    <row r="92" spans="1:233" s="32" customFormat="1" ht="16.5" customHeight="1">
      <c r="A92" s="24"/>
      <c r="B92" s="25" t="s">
        <v>317</v>
      </c>
      <c r="C92" s="26"/>
      <c r="D92" s="27">
        <v>872000</v>
      </c>
      <c r="E92" s="27">
        <v>871000</v>
      </c>
      <c r="F92" s="27">
        <v>666120</v>
      </c>
      <c r="G92" s="28">
        <v>550506.15</v>
      </c>
      <c r="H92" s="28">
        <f t="shared" si="37"/>
        <v>0</v>
      </c>
      <c r="I92" s="56">
        <v>550506.15</v>
      </c>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row>
    <row r="93" spans="1:9" ht="15">
      <c r="A93" s="24"/>
      <c r="B93" s="29" t="s">
        <v>307</v>
      </c>
      <c r="C93" s="26"/>
      <c r="D93" s="27"/>
      <c r="E93" s="27"/>
      <c r="F93" s="27"/>
      <c r="G93" s="28">
        <v>-27157.06</v>
      </c>
      <c r="H93" s="28">
        <f t="shared" si="37"/>
        <v>-1683.260000000002</v>
      </c>
      <c r="I93" s="56">
        <v>-25473.8</v>
      </c>
    </row>
    <row r="94" spans="1:233" ht="30">
      <c r="A94" s="24" t="s">
        <v>318</v>
      </c>
      <c r="B94" s="21" t="s">
        <v>319</v>
      </c>
      <c r="C94" s="26">
        <f aca="true" t="shared" si="38" ref="C94:H94">C95+C96+C97+C98+C99+C100+C102+C101+C103</f>
        <v>0</v>
      </c>
      <c r="D94" s="26">
        <f t="shared" si="38"/>
        <v>25799060</v>
      </c>
      <c r="E94" s="26">
        <f t="shared" si="38"/>
        <v>26189890</v>
      </c>
      <c r="F94" s="26">
        <f t="shared" si="38"/>
        <v>22387300</v>
      </c>
      <c r="G94" s="26">
        <f t="shared" si="38"/>
        <v>22387072.19</v>
      </c>
      <c r="H94" s="26">
        <f t="shared" si="38"/>
        <v>2443353.8500000006</v>
      </c>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c r="FQ94" s="20"/>
      <c r="FR94" s="20"/>
      <c r="FS94" s="20"/>
      <c r="FT94" s="20"/>
      <c r="FU94" s="20"/>
      <c r="FV94" s="20"/>
      <c r="FW94" s="20"/>
      <c r="FX94" s="20"/>
      <c r="FY94" s="20"/>
      <c r="FZ94" s="20"/>
      <c r="GA94" s="20"/>
      <c r="GB94" s="20"/>
      <c r="GC94" s="20"/>
      <c r="GD94" s="20"/>
      <c r="GE94" s="20"/>
      <c r="GF94" s="20"/>
      <c r="GG94" s="20"/>
      <c r="GH94" s="20"/>
      <c r="GI94" s="20"/>
      <c r="GJ94" s="20"/>
      <c r="GK94" s="20"/>
      <c r="GL94" s="20"/>
      <c r="GM94" s="20"/>
      <c r="GN94" s="20"/>
      <c r="GO94" s="20"/>
      <c r="GP94" s="20"/>
      <c r="GQ94" s="20"/>
      <c r="GR94" s="20"/>
      <c r="GS94" s="20"/>
      <c r="GT94" s="20"/>
      <c r="GU94" s="20"/>
      <c r="GV94" s="20"/>
      <c r="GW94" s="20"/>
      <c r="GX94" s="20"/>
      <c r="GY94" s="20"/>
      <c r="GZ94" s="20"/>
      <c r="HA94" s="20"/>
      <c r="HB94" s="20"/>
      <c r="HC94" s="20"/>
      <c r="HD94" s="20"/>
      <c r="HE94" s="20"/>
      <c r="HF94" s="20"/>
      <c r="HG94" s="20"/>
      <c r="HH94" s="20"/>
      <c r="HI94" s="20"/>
      <c r="HJ94" s="20"/>
      <c r="HK94" s="20"/>
      <c r="HL94" s="20"/>
      <c r="HM94" s="20"/>
      <c r="HN94" s="20"/>
      <c r="HO94" s="20"/>
      <c r="HP94" s="20"/>
      <c r="HQ94" s="20"/>
      <c r="HR94" s="20"/>
      <c r="HS94" s="20"/>
      <c r="HT94" s="20"/>
      <c r="HU94" s="20"/>
      <c r="HV94" s="20"/>
      <c r="HW94" s="20"/>
      <c r="HX94" s="20"/>
      <c r="HY94" s="20"/>
    </row>
    <row r="95" spans="1:9" ht="16.5" customHeight="1">
      <c r="A95" s="24"/>
      <c r="B95" s="25" t="s">
        <v>320</v>
      </c>
      <c r="C95" s="26"/>
      <c r="D95" s="27">
        <v>226790</v>
      </c>
      <c r="E95" s="27">
        <v>223510</v>
      </c>
      <c r="F95" s="27">
        <v>153940</v>
      </c>
      <c r="G95" s="28">
        <v>153881.29</v>
      </c>
      <c r="H95" s="28">
        <f t="shared" si="37"/>
        <v>12402.570000000007</v>
      </c>
      <c r="I95" s="56">
        <v>141478.72</v>
      </c>
    </row>
    <row r="96" spans="1:9" ht="15">
      <c r="A96" s="24"/>
      <c r="B96" s="25" t="s">
        <v>321</v>
      </c>
      <c r="C96" s="26"/>
      <c r="D96" s="27"/>
      <c r="E96" s="27"/>
      <c r="F96" s="27"/>
      <c r="G96" s="28"/>
      <c r="H96" s="28"/>
      <c r="I96" s="56"/>
    </row>
    <row r="97" spans="1:233" s="20" customFormat="1" ht="16.5" customHeight="1">
      <c r="A97" s="24"/>
      <c r="B97" s="25" t="s">
        <v>322</v>
      </c>
      <c r="C97" s="26"/>
      <c r="D97" s="27">
        <v>2397010</v>
      </c>
      <c r="E97" s="27">
        <v>2740200</v>
      </c>
      <c r="F97" s="27">
        <v>2033270</v>
      </c>
      <c r="G97" s="28">
        <v>2033241.53</v>
      </c>
      <c r="H97" s="28">
        <f t="shared" si="37"/>
        <v>209951.69999999995</v>
      </c>
      <c r="I97" s="56">
        <v>1823289.83</v>
      </c>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row>
    <row r="98" spans="1:9" ht="16.5" customHeight="1">
      <c r="A98" s="24"/>
      <c r="B98" s="25" t="s">
        <v>323</v>
      </c>
      <c r="C98" s="26"/>
      <c r="D98" s="27">
        <v>10390010</v>
      </c>
      <c r="E98" s="27">
        <v>10568900</v>
      </c>
      <c r="F98" s="27">
        <v>10568900</v>
      </c>
      <c r="G98" s="28">
        <v>10568826.84</v>
      </c>
      <c r="H98" s="28">
        <f t="shared" si="37"/>
        <v>1261807.8100000005</v>
      </c>
      <c r="I98" s="56">
        <v>9307019.03</v>
      </c>
    </row>
    <row r="99" spans="1:9" ht="15">
      <c r="A99" s="24"/>
      <c r="B99" s="42" t="s">
        <v>324</v>
      </c>
      <c r="C99" s="26"/>
      <c r="D99" s="27"/>
      <c r="E99" s="27"/>
      <c r="F99" s="27"/>
      <c r="G99" s="28"/>
      <c r="H99" s="28"/>
      <c r="I99" s="56"/>
    </row>
    <row r="100" spans="1:9" ht="16.5" customHeight="1">
      <c r="A100" s="24"/>
      <c r="B100" s="25" t="s">
        <v>325</v>
      </c>
      <c r="C100" s="26"/>
      <c r="D100" s="27">
        <v>237930</v>
      </c>
      <c r="E100" s="27">
        <v>220170</v>
      </c>
      <c r="F100" s="27">
        <v>211820</v>
      </c>
      <c r="G100" s="28">
        <v>211817.8</v>
      </c>
      <c r="H100" s="28">
        <f>G100-I100</f>
        <v>25417.79999999999</v>
      </c>
      <c r="I100" s="56">
        <v>186400</v>
      </c>
    </row>
    <row r="101" spans="1:9" ht="16.5" customHeight="1">
      <c r="A101" s="24"/>
      <c r="B101" s="43" t="s">
        <v>326</v>
      </c>
      <c r="C101" s="26"/>
      <c r="D101" s="27"/>
      <c r="E101" s="27"/>
      <c r="F101" s="27"/>
      <c r="G101" s="28"/>
      <c r="H101" s="28"/>
      <c r="I101" s="56"/>
    </row>
    <row r="102" spans="1:9" ht="15">
      <c r="A102" s="24"/>
      <c r="B102" s="43" t="s">
        <v>327</v>
      </c>
      <c r="C102" s="26"/>
      <c r="D102" s="27">
        <v>9735710</v>
      </c>
      <c r="E102" s="27">
        <v>10074900</v>
      </c>
      <c r="F102" s="27">
        <v>7983830</v>
      </c>
      <c r="G102" s="44">
        <v>7983825.23</v>
      </c>
      <c r="H102" s="28">
        <f>G102-I102</f>
        <v>734733.54</v>
      </c>
      <c r="I102" s="101">
        <v>7249091.69</v>
      </c>
    </row>
    <row r="103" spans="1:8" ht="16.5" customHeight="1">
      <c r="A103" s="24"/>
      <c r="B103" s="45" t="s">
        <v>328</v>
      </c>
      <c r="C103" s="26">
        <f aca="true" t="shared" si="39" ref="C103:H103">C104+C105</f>
        <v>0</v>
      </c>
      <c r="D103" s="26">
        <f t="shared" si="39"/>
        <v>2811610</v>
      </c>
      <c r="E103" s="26">
        <f t="shared" si="39"/>
        <v>2362210</v>
      </c>
      <c r="F103" s="26">
        <f t="shared" si="39"/>
        <v>1435540</v>
      </c>
      <c r="G103" s="26">
        <f t="shared" si="39"/>
        <v>1435479.5</v>
      </c>
      <c r="H103" s="26">
        <f t="shared" si="39"/>
        <v>199040.42999999993</v>
      </c>
    </row>
    <row r="104" spans="1:9" ht="16.5" customHeight="1">
      <c r="A104" s="24"/>
      <c r="B104" s="43" t="s">
        <v>329</v>
      </c>
      <c r="C104" s="26"/>
      <c r="D104" s="27">
        <v>2811610</v>
      </c>
      <c r="E104" s="27">
        <v>2362210</v>
      </c>
      <c r="F104" s="27">
        <v>1435540</v>
      </c>
      <c r="G104" s="28">
        <v>1435479.5</v>
      </c>
      <c r="H104" s="28">
        <f>G104-I104</f>
        <v>199040.42999999993</v>
      </c>
      <c r="I104" s="56">
        <v>1236439.07</v>
      </c>
    </row>
    <row r="105" spans="1:8" ht="15">
      <c r="A105" s="24"/>
      <c r="B105" s="43" t="s">
        <v>330</v>
      </c>
      <c r="C105" s="26"/>
      <c r="D105" s="27"/>
      <c r="E105" s="27"/>
      <c r="F105" s="27"/>
      <c r="G105" s="28"/>
      <c r="H105" s="28"/>
    </row>
    <row r="106" spans="1:8" ht="15">
      <c r="A106" s="24"/>
      <c r="B106" s="29" t="s">
        <v>307</v>
      </c>
      <c r="C106" s="26"/>
      <c r="D106" s="27"/>
      <c r="E106" s="27"/>
      <c r="F106" s="27"/>
      <c r="G106" s="28"/>
      <c r="H106" s="28"/>
    </row>
    <row r="107" spans="1:8" ht="16.5" customHeight="1">
      <c r="A107" s="17" t="s">
        <v>331</v>
      </c>
      <c r="B107" s="21" t="s">
        <v>332</v>
      </c>
      <c r="C107" s="26">
        <f aca="true" t="shared" si="40" ref="C107:H107">C108+C109+C110+C111+C112+C113+C114+C115+C116+C117</f>
        <v>0</v>
      </c>
      <c r="D107" s="26">
        <f t="shared" si="40"/>
        <v>1627960</v>
      </c>
      <c r="E107" s="26">
        <f t="shared" si="40"/>
        <v>1315750</v>
      </c>
      <c r="F107" s="26">
        <f t="shared" si="40"/>
        <v>1202170</v>
      </c>
      <c r="G107" s="26">
        <f t="shared" si="40"/>
        <v>1202092.15</v>
      </c>
      <c r="H107" s="26">
        <f t="shared" si="40"/>
        <v>142573.90999999992</v>
      </c>
    </row>
    <row r="108" spans="1:9" ht="15">
      <c r="A108" s="24"/>
      <c r="B108" s="25" t="s">
        <v>323</v>
      </c>
      <c r="C108" s="26"/>
      <c r="D108" s="27">
        <v>1397780</v>
      </c>
      <c r="E108" s="27">
        <v>1156130</v>
      </c>
      <c r="F108" s="27">
        <v>1042550</v>
      </c>
      <c r="G108" s="28">
        <v>1042509.6</v>
      </c>
      <c r="H108" s="28">
        <f>G108-I108</f>
        <v>123412.79999999993</v>
      </c>
      <c r="I108" s="56">
        <v>919096.8</v>
      </c>
    </row>
    <row r="109" spans="1:9" ht="30">
      <c r="A109" s="24"/>
      <c r="B109" s="46" t="s">
        <v>333</v>
      </c>
      <c r="C109" s="26"/>
      <c r="D109" s="27"/>
      <c r="E109" s="27"/>
      <c r="F109" s="27"/>
      <c r="G109" s="28"/>
      <c r="H109" s="28"/>
      <c r="I109" s="56"/>
    </row>
    <row r="110" spans="1:9" ht="16.5" customHeight="1">
      <c r="A110" s="24"/>
      <c r="B110" s="47" t="s">
        <v>334</v>
      </c>
      <c r="C110" s="26"/>
      <c r="D110" s="27">
        <v>230180</v>
      </c>
      <c r="E110" s="27">
        <v>159620</v>
      </c>
      <c r="F110" s="27">
        <v>159620</v>
      </c>
      <c r="G110" s="28">
        <v>159582.55</v>
      </c>
      <c r="H110" s="28">
        <f>G110-I110</f>
        <v>19161.109999999986</v>
      </c>
      <c r="I110" s="56">
        <v>140421.44</v>
      </c>
    </row>
    <row r="111" spans="1:8" ht="30">
      <c r="A111" s="24"/>
      <c r="B111" s="47" t="s">
        <v>335</v>
      </c>
      <c r="C111" s="26"/>
      <c r="D111" s="27"/>
      <c r="E111" s="27"/>
      <c r="F111" s="27"/>
      <c r="G111" s="28"/>
      <c r="H111" s="28"/>
    </row>
    <row r="112" spans="1:8" ht="16.5" customHeight="1">
      <c r="A112" s="24"/>
      <c r="B112" s="47" t="s">
        <v>336</v>
      </c>
      <c r="C112" s="26"/>
      <c r="D112" s="27"/>
      <c r="E112" s="27"/>
      <c r="F112" s="27"/>
      <c r="G112" s="28"/>
      <c r="H112" s="28"/>
    </row>
    <row r="113" spans="1:233" ht="16.5" customHeight="1">
      <c r="A113" s="24"/>
      <c r="B113" s="25" t="s">
        <v>320</v>
      </c>
      <c r="C113" s="26"/>
      <c r="D113" s="27"/>
      <c r="E113" s="27"/>
      <c r="F113" s="27"/>
      <c r="G113" s="28"/>
      <c r="H113" s="28"/>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c r="GC113" s="20"/>
      <c r="GD113" s="20"/>
      <c r="GE113" s="20"/>
      <c r="GF113" s="20"/>
      <c r="GG113" s="20"/>
      <c r="GH113" s="20"/>
      <c r="GI113" s="20"/>
      <c r="GJ113" s="20"/>
      <c r="GK113" s="20"/>
      <c r="GL113" s="20"/>
      <c r="GM113" s="20"/>
      <c r="GN113" s="20"/>
      <c r="GO113" s="20"/>
      <c r="GP113" s="20"/>
      <c r="GQ113" s="20"/>
      <c r="GR113" s="20"/>
      <c r="GS113" s="20"/>
      <c r="GT113" s="20"/>
      <c r="GU113" s="20"/>
      <c r="GV113" s="20"/>
      <c r="GW113" s="20"/>
      <c r="GX113" s="20"/>
      <c r="GY113" s="20"/>
      <c r="GZ113" s="20"/>
      <c r="HA113" s="20"/>
      <c r="HB113" s="20"/>
      <c r="HC113" s="20"/>
      <c r="HD113" s="20"/>
      <c r="HE113" s="20"/>
      <c r="HF113" s="20"/>
      <c r="HG113" s="20"/>
      <c r="HH113" s="20"/>
      <c r="HI113" s="20"/>
      <c r="HJ113" s="20"/>
      <c r="HK113" s="20"/>
      <c r="HL113" s="20"/>
      <c r="HM113" s="20"/>
      <c r="HN113" s="20"/>
      <c r="HO113" s="20"/>
      <c r="HP113" s="20"/>
      <c r="HQ113" s="20"/>
      <c r="HR113" s="20"/>
      <c r="HS113" s="20"/>
      <c r="HT113" s="20"/>
      <c r="HU113" s="20"/>
      <c r="HV113" s="20"/>
      <c r="HW113" s="20"/>
      <c r="HX113" s="20"/>
      <c r="HY113" s="20"/>
    </row>
    <row r="114" spans="1:233" ht="16.5" customHeight="1">
      <c r="A114" s="24"/>
      <c r="B114" s="47" t="s">
        <v>337</v>
      </c>
      <c r="C114" s="26"/>
      <c r="D114" s="27"/>
      <c r="E114" s="27"/>
      <c r="F114" s="27"/>
      <c r="G114" s="48"/>
      <c r="H114" s="48"/>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c r="FQ114" s="20"/>
      <c r="FR114" s="20"/>
      <c r="FS114" s="20"/>
      <c r="FT114" s="20"/>
      <c r="FU114" s="20"/>
      <c r="FV114" s="20"/>
      <c r="FW114" s="20"/>
      <c r="FX114" s="20"/>
      <c r="FY114" s="20"/>
      <c r="FZ114" s="20"/>
      <c r="GA114" s="20"/>
      <c r="GB114" s="20"/>
      <c r="GC114" s="20"/>
      <c r="GD114" s="20"/>
      <c r="GE114" s="20"/>
      <c r="GF114" s="20"/>
      <c r="GG114" s="20"/>
      <c r="GH114" s="20"/>
      <c r="GI114" s="20"/>
      <c r="GJ114" s="20"/>
      <c r="GK114" s="20"/>
      <c r="GL114" s="20"/>
      <c r="GM114" s="20"/>
      <c r="GN114" s="20"/>
      <c r="GO114" s="20"/>
      <c r="GP114" s="20"/>
      <c r="GQ114" s="20"/>
      <c r="GR114" s="20"/>
      <c r="GS114" s="20"/>
      <c r="GT114" s="20"/>
      <c r="GU114" s="20"/>
      <c r="GV114" s="20"/>
      <c r="GW114" s="20"/>
      <c r="GX114" s="20"/>
      <c r="GY114" s="20"/>
      <c r="GZ114" s="20"/>
      <c r="HA114" s="20"/>
      <c r="HB114" s="20"/>
      <c r="HC114" s="20"/>
      <c r="HD114" s="20"/>
      <c r="HE114" s="20"/>
      <c r="HF114" s="20"/>
      <c r="HG114" s="20"/>
      <c r="HH114" s="20"/>
      <c r="HI114" s="20"/>
      <c r="HJ114" s="20"/>
      <c r="HK114" s="20"/>
      <c r="HL114" s="20"/>
      <c r="HM114" s="20"/>
      <c r="HN114" s="20"/>
      <c r="HO114" s="20"/>
      <c r="HP114" s="20"/>
      <c r="HQ114" s="20"/>
      <c r="HR114" s="20"/>
      <c r="HS114" s="20"/>
      <c r="HT114" s="20"/>
      <c r="HU114" s="20"/>
      <c r="HV114" s="20"/>
      <c r="HW114" s="20"/>
      <c r="HX114" s="20"/>
      <c r="HY114" s="20"/>
    </row>
    <row r="115" spans="1:233" ht="15">
      <c r="A115" s="24"/>
      <c r="B115" s="49" t="s">
        <v>338</v>
      </c>
      <c r="C115" s="26"/>
      <c r="D115" s="27"/>
      <c r="E115" s="27"/>
      <c r="F115" s="27"/>
      <c r="G115" s="48"/>
      <c r="H115" s="48"/>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c r="HF115" s="20"/>
      <c r="HG115" s="20"/>
      <c r="HH115" s="20"/>
      <c r="HI115" s="20"/>
      <c r="HJ115" s="20"/>
      <c r="HK115" s="20"/>
      <c r="HL115" s="20"/>
      <c r="HM115" s="20"/>
      <c r="HN115" s="20"/>
      <c r="HO115" s="20"/>
      <c r="HP115" s="20"/>
      <c r="HQ115" s="20"/>
      <c r="HR115" s="20"/>
      <c r="HS115" s="20"/>
      <c r="HT115" s="20"/>
      <c r="HU115" s="20"/>
      <c r="HV115" s="20"/>
      <c r="HW115" s="20"/>
      <c r="HX115" s="20"/>
      <c r="HY115" s="20"/>
    </row>
    <row r="116" spans="1:8" s="20" customFormat="1" ht="30">
      <c r="A116" s="24"/>
      <c r="B116" s="49" t="s">
        <v>339</v>
      </c>
      <c r="C116" s="26"/>
      <c r="D116" s="27"/>
      <c r="E116" s="27"/>
      <c r="F116" s="27"/>
      <c r="G116" s="48"/>
      <c r="H116" s="48"/>
    </row>
    <row r="117" spans="1:8" s="20" customFormat="1" ht="30">
      <c r="A117" s="24"/>
      <c r="B117" s="50" t="s">
        <v>340</v>
      </c>
      <c r="C117" s="26">
        <f aca="true" t="shared" si="41" ref="C117:H117">C118+C119+C120+C121</f>
        <v>0</v>
      </c>
      <c r="D117" s="26">
        <f t="shared" si="41"/>
        <v>0</v>
      </c>
      <c r="E117" s="26">
        <f t="shared" si="41"/>
        <v>0</v>
      </c>
      <c r="F117" s="26">
        <f t="shared" si="41"/>
        <v>0</v>
      </c>
      <c r="G117" s="26">
        <f t="shared" si="41"/>
        <v>0</v>
      </c>
      <c r="H117" s="26">
        <f t="shared" si="41"/>
        <v>0</v>
      </c>
    </row>
    <row r="118" spans="1:8" s="20" customFormat="1" ht="15">
      <c r="A118" s="24"/>
      <c r="B118" s="51" t="s">
        <v>341</v>
      </c>
      <c r="C118" s="26"/>
      <c r="D118" s="27"/>
      <c r="E118" s="27"/>
      <c r="F118" s="27"/>
      <c r="G118" s="48"/>
      <c r="H118" s="48"/>
    </row>
    <row r="119" spans="1:8" s="20" customFormat="1" ht="30">
      <c r="A119" s="24"/>
      <c r="B119" s="51" t="s">
        <v>342</v>
      </c>
      <c r="C119" s="26"/>
      <c r="D119" s="27"/>
      <c r="E119" s="27"/>
      <c r="F119" s="27"/>
      <c r="G119" s="48"/>
      <c r="H119" s="48"/>
    </row>
    <row r="120" spans="1:8" s="20" customFormat="1" ht="30">
      <c r="A120" s="24"/>
      <c r="B120" s="51" t="s">
        <v>343</v>
      </c>
      <c r="C120" s="26"/>
      <c r="D120" s="27"/>
      <c r="E120" s="27"/>
      <c r="F120" s="27"/>
      <c r="G120" s="48"/>
      <c r="H120" s="48"/>
    </row>
    <row r="121" spans="1:8" s="20" customFormat="1" ht="30">
      <c r="A121" s="24"/>
      <c r="B121" s="51" t="s">
        <v>344</v>
      </c>
      <c r="C121" s="26"/>
      <c r="D121" s="27"/>
      <c r="E121" s="27"/>
      <c r="F121" s="27"/>
      <c r="G121" s="48"/>
      <c r="H121" s="48"/>
    </row>
    <row r="122" spans="1:8" s="20" customFormat="1" ht="15">
      <c r="A122" s="24"/>
      <c r="B122" s="29" t="s">
        <v>307</v>
      </c>
      <c r="C122" s="26"/>
      <c r="D122" s="27"/>
      <c r="E122" s="27"/>
      <c r="F122" s="27"/>
      <c r="G122" s="48"/>
      <c r="H122" s="48"/>
    </row>
    <row r="123" spans="1:9" s="20" customFormat="1" ht="15">
      <c r="A123" s="24" t="s">
        <v>345</v>
      </c>
      <c r="B123" s="29" t="s">
        <v>346</v>
      </c>
      <c r="C123" s="19"/>
      <c r="D123" s="27">
        <v>15067450</v>
      </c>
      <c r="E123" s="27">
        <v>13584240</v>
      </c>
      <c r="F123" s="27">
        <v>12779230</v>
      </c>
      <c r="G123" s="28">
        <v>12779230</v>
      </c>
      <c r="H123" s="28">
        <f>G123-I123</f>
        <v>1038350</v>
      </c>
      <c r="I123" s="56">
        <v>11740880</v>
      </c>
    </row>
    <row r="124" spans="1:233" s="20" customFormat="1" ht="16.5" customHeight="1">
      <c r="A124" s="24"/>
      <c r="B124" s="29" t="s">
        <v>307</v>
      </c>
      <c r="C124" s="19"/>
      <c r="D124" s="27"/>
      <c r="E124" s="27"/>
      <c r="F124" s="27"/>
      <c r="G124" s="28"/>
      <c r="H124" s="28"/>
      <c r="I124" s="56"/>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row>
    <row r="125" spans="1:233" s="20" customFormat="1" ht="16.5" customHeight="1">
      <c r="A125" s="24" t="s">
        <v>347</v>
      </c>
      <c r="B125" s="29" t="s">
        <v>348</v>
      </c>
      <c r="C125" s="26"/>
      <c r="D125" s="27">
        <v>2980000</v>
      </c>
      <c r="E125" s="27">
        <v>2979000</v>
      </c>
      <c r="F125" s="27">
        <v>2335330</v>
      </c>
      <c r="G125" s="37">
        <v>1735330</v>
      </c>
      <c r="H125" s="28">
        <f>G125-I125</f>
        <v>124776.3999999999</v>
      </c>
      <c r="I125" s="100">
        <v>1610553.6</v>
      </c>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row>
    <row r="126" spans="1:8" s="20" customFormat="1" ht="16.5" customHeight="1">
      <c r="A126" s="24"/>
      <c r="B126" s="29" t="s">
        <v>307</v>
      </c>
      <c r="C126" s="26"/>
      <c r="D126" s="27"/>
      <c r="E126" s="27"/>
      <c r="F126" s="27"/>
      <c r="G126" s="37"/>
      <c r="H126" s="37"/>
    </row>
    <row r="127" spans="1:233" ht="16.5" customHeight="1">
      <c r="A127" s="17" t="s">
        <v>349</v>
      </c>
      <c r="B127" s="21" t="s">
        <v>350</v>
      </c>
      <c r="C127" s="22">
        <f aca="true" t="shared" si="42" ref="C127:H127">+C128+C132+C134+C138+C144</f>
        <v>0</v>
      </c>
      <c r="D127" s="22">
        <f t="shared" si="42"/>
        <v>40239000</v>
      </c>
      <c r="E127" s="22">
        <f t="shared" si="42"/>
        <v>39818000</v>
      </c>
      <c r="F127" s="22">
        <f t="shared" si="42"/>
        <v>32170520</v>
      </c>
      <c r="G127" s="22">
        <f t="shared" si="42"/>
        <v>31248047.599999994</v>
      </c>
      <c r="H127" s="22">
        <f t="shared" si="42"/>
        <v>3828544.709999997</v>
      </c>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c r="EZ127" s="20"/>
      <c r="FA127" s="20"/>
      <c r="FB127" s="20"/>
      <c r="FC127" s="20"/>
      <c r="FD127" s="20"/>
      <c r="FE127" s="20"/>
      <c r="FF127" s="20"/>
      <c r="FG127" s="20"/>
      <c r="FH127" s="20"/>
      <c r="FI127" s="20"/>
      <c r="FJ127" s="20"/>
      <c r="FK127" s="20"/>
      <c r="FL127" s="20"/>
      <c r="FM127" s="20"/>
      <c r="FN127" s="20"/>
      <c r="FO127" s="20"/>
      <c r="FP127" s="20"/>
      <c r="FQ127" s="20"/>
      <c r="FR127" s="20"/>
      <c r="FS127" s="20"/>
      <c r="FT127" s="20"/>
      <c r="FU127" s="20"/>
      <c r="FV127" s="20"/>
      <c r="FW127" s="20"/>
      <c r="FX127" s="20"/>
      <c r="FY127" s="20"/>
      <c r="FZ127" s="20"/>
      <c r="GA127" s="20"/>
      <c r="GB127" s="20"/>
      <c r="GC127" s="20"/>
      <c r="GD127" s="20"/>
      <c r="GE127" s="20"/>
      <c r="GF127" s="20"/>
      <c r="GG127" s="20"/>
      <c r="GH127" s="20"/>
      <c r="GI127" s="20"/>
      <c r="GJ127" s="20"/>
      <c r="GK127" s="20"/>
      <c r="GL127" s="20"/>
      <c r="GM127" s="20"/>
      <c r="GN127" s="20"/>
      <c r="GO127" s="20"/>
      <c r="GP127" s="20"/>
      <c r="GQ127" s="20"/>
      <c r="GR127" s="20"/>
      <c r="GS127" s="20"/>
      <c r="GT127" s="20"/>
      <c r="GU127" s="20"/>
      <c r="GV127" s="20"/>
      <c r="GW127" s="20"/>
      <c r="GX127" s="20"/>
      <c r="GY127" s="20"/>
      <c r="GZ127" s="20"/>
      <c r="HA127" s="20"/>
      <c r="HB127" s="20"/>
      <c r="HC127" s="20"/>
      <c r="HD127" s="20"/>
      <c r="HE127" s="20"/>
      <c r="HF127" s="20"/>
      <c r="HG127" s="20"/>
      <c r="HH127" s="20"/>
      <c r="HI127" s="20"/>
      <c r="HJ127" s="20"/>
      <c r="HK127" s="20"/>
      <c r="HL127" s="20"/>
      <c r="HM127" s="20"/>
      <c r="HN127" s="20"/>
      <c r="HO127" s="20"/>
      <c r="HP127" s="20"/>
      <c r="HQ127" s="20"/>
      <c r="HR127" s="20"/>
      <c r="HS127" s="20"/>
      <c r="HT127" s="20"/>
      <c r="HU127" s="20"/>
      <c r="HV127" s="20"/>
      <c r="HW127" s="20"/>
      <c r="HX127" s="20"/>
      <c r="HY127" s="20"/>
    </row>
    <row r="128" spans="1:233" ht="16.5" customHeight="1">
      <c r="A128" s="17" t="s">
        <v>351</v>
      </c>
      <c r="B128" s="21" t="s">
        <v>352</v>
      </c>
      <c r="C128" s="19">
        <f aca="true" t="shared" si="43" ref="C128:H128">+C129+C130</f>
        <v>0</v>
      </c>
      <c r="D128" s="19">
        <f t="shared" si="43"/>
        <v>23893000</v>
      </c>
      <c r="E128" s="19">
        <f t="shared" si="43"/>
        <v>23651000</v>
      </c>
      <c r="F128" s="19">
        <f t="shared" si="43"/>
        <v>19162160</v>
      </c>
      <c r="G128" s="19">
        <f t="shared" si="43"/>
        <v>18460261.569999997</v>
      </c>
      <c r="H128" s="19">
        <f t="shared" si="43"/>
        <v>2354488.5699999984</v>
      </c>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c r="EZ128" s="20"/>
      <c r="FA128" s="20"/>
      <c r="FB128" s="20"/>
      <c r="FC128" s="20"/>
      <c r="FD128" s="20"/>
      <c r="FE128" s="20"/>
      <c r="FF128" s="20"/>
      <c r="FG128" s="20"/>
      <c r="FH128" s="20"/>
      <c r="FI128" s="20"/>
      <c r="FJ128" s="20"/>
      <c r="FK128" s="20"/>
      <c r="FL128" s="20"/>
      <c r="FM128" s="20"/>
      <c r="FN128" s="20"/>
      <c r="FO128" s="20"/>
      <c r="FP128" s="20"/>
      <c r="FQ128" s="20"/>
      <c r="FR128" s="20"/>
      <c r="FS128" s="20"/>
      <c r="FT128" s="20"/>
      <c r="FU128" s="20"/>
      <c r="FV128" s="20"/>
      <c r="FW128" s="20"/>
      <c r="FX128" s="20"/>
      <c r="FY128" s="20"/>
      <c r="FZ128" s="20"/>
      <c r="GA128" s="20"/>
      <c r="GB128" s="20"/>
      <c r="GC128" s="20"/>
      <c r="GD128" s="20"/>
      <c r="GE128" s="20"/>
      <c r="GF128" s="20"/>
      <c r="GG128" s="20"/>
      <c r="GH128" s="20"/>
      <c r="GI128" s="20"/>
      <c r="GJ128" s="20"/>
      <c r="GK128" s="20"/>
      <c r="GL128" s="20"/>
      <c r="GM128" s="20"/>
      <c r="GN128" s="20"/>
      <c r="GO128" s="20"/>
      <c r="GP128" s="20"/>
      <c r="GQ128" s="20"/>
      <c r="GR128" s="20"/>
      <c r="GS128" s="20"/>
      <c r="GT128" s="20"/>
      <c r="GU128" s="20"/>
      <c r="GV128" s="20"/>
      <c r="GW128" s="20"/>
      <c r="GX128" s="20"/>
      <c r="GY128" s="20"/>
      <c r="GZ128" s="20"/>
      <c r="HA128" s="20"/>
      <c r="HB128" s="20"/>
      <c r="HC128" s="20"/>
      <c r="HD128" s="20"/>
      <c r="HE128" s="20"/>
      <c r="HF128" s="20"/>
      <c r="HG128" s="20"/>
      <c r="HH128" s="20"/>
      <c r="HI128" s="20"/>
      <c r="HJ128" s="20"/>
      <c r="HK128" s="20"/>
      <c r="HL128" s="20"/>
      <c r="HM128" s="20"/>
      <c r="HN128" s="20"/>
      <c r="HO128" s="20"/>
      <c r="HP128" s="20"/>
      <c r="HQ128" s="20"/>
      <c r="HR128" s="20"/>
      <c r="HS128" s="20"/>
      <c r="HT128" s="20"/>
      <c r="HU128" s="20"/>
      <c r="HV128" s="20"/>
      <c r="HW128" s="20"/>
      <c r="HX128" s="20"/>
      <c r="HY128" s="20"/>
    </row>
    <row r="129" spans="1:9" s="20" customFormat="1" ht="16.5" customHeight="1">
      <c r="A129" s="24"/>
      <c r="B129" s="52" t="s">
        <v>353</v>
      </c>
      <c r="C129" s="26"/>
      <c r="D129" s="27">
        <v>22423000</v>
      </c>
      <c r="E129" s="27">
        <v>22258000</v>
      </c>
      <c r="F129" s="27">
        <v>17973140</v>
      </c>
      <c r="G129" s="28">
        <v>17645262.49</v>
      </c>
      <c r="H129" s="28">
        <f aca="true" t="shared" si="44" ref="H129:H139">G129-I129</f>
        <v>2354488.5699999984</v>
      </c>
      <c r="I129" s="56">
        <v>15290773.92</v>
      </c>
    </row>
    <row r="130" spans="1:9" s="20" customFormat="1" ht="16.5" customHeight="1">
      <c r="A130" s="24"/>
      <c r="B130" s="52" t="s">
        <v>354</v>
      </c>
      <c r="C130" s="26"/>
      <c r="D130" s="27">
        <v>1470000</v>
      </c>
      <c r="E130" s="27">
        <v>1393000</v>
      </c>
      <c r="F130" s="27">
        <v>1189020</v>
      </c>
      <c r="G130" s="53">
        <v>814999.08</v>
      </c>
      <c r="H130" s="28">
        <f t="shared" si="44"/>
        <v>0</v>
      </c>
      <c r="I130" s="25">
        <v>814999.08</v>
      </c>
    </row>
    <row r="131" spans="1:9" s="20" customFormat="1" ht="16.5" customHeight="1">
      <c r="A131" s="24"/>
      <c r="B131" s="29" t="s">
        <v>307</v>
      </c>
      <c r="C131" s="26"/>
      <c r="D131" s="27"/>
      <c r="E131" s="27"/>
      <c r="F131" s="27"/>
      <c r="G131" s="53">
        <v>-6158.06</v>
      </c>
      <c r="H131" s="28">
        <f t="shared" si="44"/>
        <v>0</v>
      </c>
      <c r="I131" s="25">
        <v>-6158.06</v>
      </c>
    </row>
    <row r="132" spans="1:9" s="20" customFormat="1" ht="16.5" customHeight="1">
      <c r="A132" s="24" t="s">
        <v>355</v>
      </c>
      <c r="B132" s="54" t="s">
        <v>356</v>
      </c>
      <c r="C132" s="26"/>
      <c r="D132" s="27">
        <v>7078000</v>
      </c>
      <c r="E132" s="27">
        <v>6981000</v>
      </c>
      <c r="F132" s="27">
        <v>5739390</v>
      </c>
      <c r="G132" s="26">
        <v>5739355.35</v>
      </c>
      <c r="H132" s="28">
        <f t="shared" si="44"/>
        <v>703400.4499999993</v>
      </c>
      <c r="I132" s="102">
        <v>5035954.9</v>
      </c>
    </row>
    <row r="133" spans="1:9" s="20" customFormat="1" ht="16.5" customHeight="1">
      <c r="A133" s="24"/>
      <c r="B133" s="29" t="s">
        <v>307</v>
      </c>
      <c r="C133" s="26"/>
      <c r="D133" s="27"/>
      <c r="E133" s="27"/>
      <c r="F133" s="27"/>
      <c r="G133" s="53">
        <v>-2643.21</v>
      </c>
      <c r="H133" s="28">
        <f t="shared" si="44"/>
        <v>-587.8000000000002</v>
      </c>
      <c r="I133" s="25">
        <v>-2055.41</v>
      </c>
    </row>
    <row r="134" spans="1:233" s="20" customFormat="1" ht="16.5" customHeight="1">
      <c r="A134" s="17" t="s">
        <v>357</v>
      </c>
      <c r="B134" s="55" t="s">
        <v>358</v>
      </c>
      <c r="C134" s="26">
        <f aca="true" t="shared" si="45" ref="C134:H134">+C135+C136</f>
        <v>0</v>
      </c>
      <c r="D134" s="26">
        <f t="shared" si="45"/>
        <v>520000</v>
      </c>
      <c r="E134" s="26">
        <f t="shared" si="45"/>
        <v>514000</v>
      </c>
      <c r="F134" s="26">
        <f t="shared" si="45"/>
        <v>398170</v>
      </c>
      <c r="G134" s="26">
        <f t="shared" si="45"/>
        <v>395540</v>
      </c>
      <c r="H134" s="26">
        <f t="shared" si="45"/>
        <v>49039</v>
      </c>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row>
    <row r="135" spans="1:233" s="20" customFormat="1" ht="16.5" customHeight="1">
      <c r="A135" s="24"/>
      <c r="B135" s="52" t="s">
        <v>353</v>
      </c>
      <c r="C135" s="26"/>
      <c r="D135" s="27">
        <v>520000</v>
      </c>
      <c r="E135" s="27">
        <v>514000</v>
      </c>
      <c r="F135" s="27">
        <v>398170</v>
      </c>
      <c r="G135" s="28">
        <v>395540</v>
      </c>
      <c r="H135" s="28">
        <f t="shared" si="44"/>
        <v>49039</v>
      </c>
      <c r="I135" s="56">
        <v>346501</v>
      </c>
      <c r="J135" s="56"/>
      <c r="K135" s="56"/>
      <c r="L135" s="56"/>
      <c r="M135" s="56"/>
      <c r="N135" s="56"/>
      <c r="O135" s="56"/>
      <c r="P135" s="56"/>
      <c r="Q135" s="56"/>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row>
    <row r="136" spans="1:233" s="20" customFormat="1" ht="16.5" customHeight="1">
      <c r="A136" s="24"/>
      <c r="B136" s="52" t="s">
        <v>359</v>
      </c>
      <c r="C136" s="26"/>
      <c r="D136" s="27"/>
      <c r="E136" s="27"/>
      <c r="F136" s="27"/>
      <c r="G136" s="28"/>
      <c r="H136" s="28"/>
      <c r="I136" s="56"/>
      <c r="J136" s="6"/>
      <c r="K136" s="6"/>
      <c r="L136" s="6"/>
      <c r="M136" s="6"/>
      <c r="N136" s="6"/>
      <c r="O136" s="6"/>
      <c r="P136" s="6"/>
      <c r="Q136" s="6"/>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row>
    <row r="137" spans="1:9" ht="16.5" customHeight="1">
      <c r="A137" s="24"/>
      <c r="B137" s="29" t="s">
        <v>307</v>
      </c>
      <c r="C137" s="26"/>
      <c r="D137" s="27"/>
      <c r="E137" s="27"/>
      <c r="F137" s="27"/>
      <c r="G137" s="28">
        <v>-7241</v>
      </c>
      <c r="H137" s="28">
        <f t="shared" si="44"/>
        <v>0</v>
      </c>
      <c r="I137" s="56">
        <v>-7241</v>
      </c>
    </row>
    <row r="138" spans="1:8" ht="16.5" customHeight="1">
      <c r="A138" s="17" t="s">
        <v>360</v>
      </c>
      <c r="B138" s="55" t="s">
        <v>361</v>
      </c>
      <c r="C138" s="19">
        <f aca="true" t="shared" si="46" ref="C138:H138">+C139+C140+C141+C142</f>
        <v>0</v>
      </c>
      <c r="D138" s="19">
        <f t="shared" si="46"/>
        <v>7668000</v>
      </c>
      <c r="E138" s="19">
        <f t="shared" si="46"/>
        <v>7590000</v>
      </c>
      <c r="F138" s="19">
        <f t="shared" si="46"/>
        <v>6027000</v>
      </c>
      <c r="G138" s="19">
        <f t="shared" si="46"/>
        <v>5810720.68</v>
      </c>
      <c r="H138" s="19">
        <f t="shared" si="46"/>
        <v>627078.6899999995</v>
      </c>
    </row>
    <row r="139" spans="1:233" ht="15">
      <c r="A139" s="24"/>
      <c r="B139" s="25" t="s">
        <v>362</v>
      </c>
      <c r="C139" s="26"/>
      <c r="D139" s="27">
        <v>7668000</v>
      </c>
      <c r="E139" s="27">
        <v>7590000</v>
      </c>
      <c r="F139" s="27">
        <v>6027000</v>
      </c>
      <c r="G139" s="28">
        <v>5810720.68</v>
      </c>
      <c r="H139" s="28">
        <f t="shared" si="44"/>
        <v>627078.6899999995</v>
      </c>
      <c r="I139" s="56">
        <v>5183641.99</v>
      </c>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c r="GN139" s="20"/>
      <c r="GO139" s="20"/>
      <c r="GP139" s="20"/>
      <c r="GQ139" s="20"/>
      <c r="GR139" s="20"/>
      <c r="GS139" s="20"/>
      <c r="GT139" s="20"/>
      <c r="GU139" s="20"/>
      <c r="GV139" s="20"/>
      <c r="GW139" s="20"/>
      <c r="GX139" s="20"/>
      <c r="GY139" s="20"/>
      <c r="GZ139" s="20"/>
      <c r="HA139" s="20"/>
      <c r="HB139" s="20"/>
      <c r="HC139" s="20"/>
      <c r="HD139" s="20"/>
      <c r="HE139" s="20"/>
      <c r="HF139" s="20"/>
      <c r="HG139" s="20"/>
      <c r="HH139" s="20"/>
      <c r="HI139" s="20"/>
      <c r="HJ139" s="20"/>
      <c r="HK139" s="20"/>
      <c r="HL139" s="20"/>
      <c r="HM139" s="20"/>
      <c r="HN139" s="20"/>
      <c r="HO139" s="20"/>
      <c r="HP139" s="20"/>
      <c r="HQ139" s="20"/>
      <c r="HR139" s="20"/>
      <c r="HS139" s="20"/>
      <c r="HT139" s="20"/>
      <c r="HU139" s="20"/>
      <c r="HV139" s="20"/>
      <c r="HW139" s="20"/>
      <c r="HX139" s="20"/>
      <c r="HY139" s="20"/>
    </row>
    <row r="140" spans="1:9" ht="30">
      <c r="A140" s="24"/>
      <c r="B140" s="25" t="s">
        <v>363</v>
      </c>
      <c r="C140" s="26"/>
      <c r="D140" s="27"/>
      <c r="E140" s="27"/>
      <c r="F140" s="27"/>
      <c r="G140" s="28"/>
      <c r="H140" s="28"/>
      <c r="I140" s="56"/>
    </row>
    <row r="141" spans="1:9" ht="30">
      <c r="A141" s="24"/>
      <c r="B141" s="25" t="s">
        <v>364</v>
      </c>
      <c r="C141" s="26"/>
      <c r="D141" s="27"/>
      <c r="E141" s="27"/>
      <c r="F141" s="27"/>
      <c r="G141" s="28"/>
      <c r="H141" s="28"/>
      <c r="I141" s="56"/>
    </row>
    <row r="142" spans="1:233" s="20" customFormat="1" ht="30">
      <c r="A142" s="24"/>
      <c r="B142" s="25" t="s">
        <v>365</v>
      </c>
      <c r="C142" s="26"/>
      <c r="D142" s="27"/>
      <c r="E142" s="27"/>
      <c r="F142" s="27"/>
      <c r="G142" s="28"/>
      <c r="H142" s="28"/>
      <c r="I142" s="56"/>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row>
    <row r="143" spans="1:9" ht="15">
      <c r="A143" s="24"/>
      <c r="B143" s="29" t="s">
        <v>307</v>
      </c>
      <c r="C143" s="26"/>
      <c r="D143" s="27"/>
      <c r="E143" s="27"/>
      <c r="F143" s="27"/>
      <c r="G143" s="28">
        <v>-4867.46</v>
      </c>
      <c r="H143" s="28">
        <f aca="true" t="shared" si="47" ref="H143:H148">G143-I143</f>
        <v>-757.0100000000002</v>
      </c>
      <c r="I143" s="56">
        <v>-4110.45</v>
      </c>
    </row>
    <row r="144" spans="1:8" ht="16.5" customHeight="1">
      <c r="A144" s="17" t="s">
        <v>366</v>
      </c>
      <c r="B144" s="55" t="s">
        <v>367</v>
      </c>
      <c r="C144" s="26">
        <f aca="true" t="shared" si="48" ref="C144:H144">+C145+C146</f>
        <v>0</v>
      </c>
      <c r="D144" s="26">
        <f t="shared" si="48"/>
        <v>1080000</v>
      </c>
      <c r="E144" s="26">
        <f t="shared" si="48"/>
        <v>1082000</v>
      </c>
      <c r="F144" s="26">
        <f t="shared" si="48"/>
        <v>843800</v>
      </c>
      <c r="G144" s="26">
        <f t="shared" si="48"/>
        <v>842170</v>
      </c>
      <c r="H144" s="26">
        <f t="shared" si="48"/>
        <v>94538</v>
      </c>
    </row>
    <row r="145" spans="1:9" ht="16.5" customHeight="1">
      <c r="A145" s="17"/>
      <c r="B145" s="52" t="s">
        <v>353</v>
      </c>
      <c r="C145" s="26"/>
      <c r="D145" s="27">
        <v>1080000</v>
      </c>
      <c r="E145" s="27">
        <v>1082000</v>
      </c>
      <c r="F145" s="27">
        <v>843800</v>
      </c>
      <c r="G145" s="28">
        <v>842170</v>
      </c>
      <c r="H145" s="28">
        <f t="shared" si="47"/>
        <v>94538</v>
      </c>
      <c r="I145" s="56">
        <v>747632</v>
      </c>
    </row>
    <row r="146" spans="1:9" ht="16.5" customHeight="1">
      <c r="A146" s="24"/>
      <c r="B146" s="52" t="s">
        <v>359</v>
      </c>
      <c r="C146" s="26"/>
      <c r="D146" s="27"/>
      <c r="E146" s="27"/>
      <c r="F146" s="27"/>
      <c r="G146" s="28"/>
      <c r="H146" s="28"/>
      <c r="I146" s="56"/>
    </row>
    <row r="147" spans="1:9" ht="16.5" customHeight="1">
      <c r="A147" s="24"/>
      <c r="B147" s="29" t="s">
        <v>307</v>
      </c>
      <c r="C147" s="26"/>
      <c r="D147" s="27"/>
      <c r="E147" s="27"/>
      <c r="F147" s="27"/>
      <c r="G147" s="28">
        <v>-732</v>
      </c>
      <c r="H147" s="28">
        <f t="shared" si="47"/>
        <v>-468</v>
      </c>
      <c r="I147" s="56">
        <v>-264</v>
      </c>
    </row>
    <row r="148" spans="1:9" ht="16.5" customHeight="1">
      <c r="A148" s="17" t="s">
        <v>368</v>
      </c>
      <c r="B148" s="29" t="s">
        <v>369</v>
      </c>
      <c r="C148" s="26"/>
      <c r="D148" s="27">
        <v>157000</v>
      </c>
      <c r="E148" s="27">
        <v>161000</v>
      </c>
      <c r="F148" s="27">
        <v>131580</v>
      </c>
      <c r="G148" s="44">
        <v>131580</v>
      </c>
      <c r="H148" s="28">
        <f t="shared" si="47"/>
        <v>12798.64</v>
      </c>
      <c r="I148" s="101">
        <v>118781.36</v>
      </c>
    </row>
    <row r="149" spans="1:8" ht="16.5" customHeight="1">
      <c r="A149" s="17"/>
      <c r="B149" s="29" t="s">
        <v>307</v>
      </c>
      <c r="C149" s="26"/>
      <c r="D149" s="27"/>
      <c r="E149" s="27"/>
      <c r="F149" s="27"/>
      <c r="G149" s="44"/>
      <c r="H149" s="44"/>
    </row>
    <row r="150" spans="1:8" ht="16.5" customHeight="1">
      <c r="A150" s="17" t="s">
        <v>370</v>
      </c>
      <c r="B150" s="21" t="s">
        <v>371</v>
      </c>
      <c r="C150" s="22">
        <f aca="true" t="shared" si="49" ref="C150:H150">+C151+C157</f>
        <v>0</v>
      </c>
      <c r="D150" s="22">
        <f t="shared" si="49"/>
        <v>79934000</v>
      </c>
      <c r="E150" s="22">
        <f t="shared" si="49"/>
        <v>78624000</v>
      </c>
      <c r="F150" s="22">
        <f t="shared" si="49"/>
        <v>68192470</v>
      </c>
      <c r="G150" s="22">
        <f t="shared" si="49"/>
        <v>68191790</v>
      </c>
      <c r="H150" s="22">
        <f t="shared" si="49"/>
        <v>7754025.869999997</v>
      </c>
    </row>
    <row r="151" spans="1:8" ht="16.5" customHeight="1">
      <c r="A151" s="24" t="s">
        <v>372</v>
      </c>
      <c r="B151" s="21" t="s">
        <v>373</v>
      </c>
      <c r="C151" s="26">
        <f aca="true" t="shared" si="50" ref="C151:H151">C152+C154+C153+C155</f>
        <v>0</v>
      </c>
      <c r="D151" s="26">
        <f t="shared" si="50"/>
        <v>79934000</v>
      </c>
      <c r="E151" s="26">
        <f t="shared" si="50"/>
        <v>78624000</v>
      </c>
      <c r="F151" s="26">
        <f t="shared" si="50"/>
        <v>68192470</v>
      </c>
      <c r="G151" s="26">
        <f t="shared" si="50"/>
        <v>68191790</v>
      </c>
      <c r="H151" s="26">
        <f t="shared" si="50"/>
        <v>7754025.869999997</v>
      </c>
    </row>
    <row r="152" spans="1:9" ht="15">
      <c r="A152" s="24"/>
      <c r="B152" s="25" t="s">
        <v>313</v>
      </c>
      <c r="C152" s="26"/>
      <c r="D152" s="27">
        <v>79934000</v>
      </c>
      <c r="E152" s="27">
        <v>78624000</v>
      </c>
      <c r="F152" s="27">
        <v>68192470</v>
      </c>
      <c r="G152" s="28">
        <v>68191790</v>
      </c>
      <c r="H152" s="28">
        <f>G152-I152</f>
        <v>7754025.869999997</v>
      </c>
      <c r="I152" s="56">
        <v>60437764.13</v>
      </c>
    </row>
    <row r="153" spans="1:9" ht="45">
      <c r="A153" s="24"/>
      <c r="B153" s="25" t="s">
        <v>374</v>
      </c>
      <c r="C153" s="26"/>
      <c r="D153" s="27"/>
      <c r="E153" s="27"/>
      <c r="F153" s="27"/>
      <c r="G153" s="28"/>
      <c r="H153" s="28"/>
      <c r="I153" s="56"/>
    </row>
    <row r="154" spans="1:9" ht="30">
      <c r="A154" s="24"/>
      <c r="B154" s="25" t="s">
        <v>375</v>
      </c>
      <c r="C154" s="26"/>
      <c r="D154" s="27"/>
      <c r="E154" s="27"/>
      <c r="F154" s="27"/>
      <c r="G154" s="44"/>
      <c r="H154" s="44"/>
      <c r="I154" s="101"/>
    </row>
    <row r="155" spans="1:9" ht="15">
      <c r="A155" s="24"/>
      <c r="B155" s="58" t="s">
        <v>376</v>
      </c>
      <c r="C155" s="26"/>
      <c r="D155" s="27"/>
      <c r="E155" s="27"/>
      <c r="F155" s="27"/>
      <c r="G155" s="28"/>
      <c r="H155" s="28"/>
      <c r="I155" s="56"/>
    </row>
    <row r="156" spans="1:9" ht="15">
      <c r="A156" s="24"/>
      <c r="B156" s="29" t="s">
        <v>307</v>
      </c>
      <c r="C156" s="26"/>
      <c r="D156" s="27"/>
      <c r="E156" s="27"/>
      <c r="F156" s="27"/>
      <c r="G156" s="28">
        <v>-44534.47</v>
      </c>
      <c r="H156" s="28">
        <f>G156-I156</f>
        <v>-8434.050000000003</v>
      </c>
      <c r="I156" s="56">
        <v>-36100.42</v>
      </c>
    </row>
    <row r="157" spans="1:8" ht="16.5" customHeight="1">
      <c r="A157" s="24" t="s">
        <v>377</v>
      </c>
      <c r="B157" s="21" t="s">
        <v>378</v>
      </c>
      <c r="C157" s="26">
        <f aca="true" t="shared" si="51" ref="C157:H157">C158+C159</f>
        <v>0</v>
      </c>
      <c r="D157" s="26">
        <f t="shared" si="51"/>
        <v>0</v>
      </c>
      <c r="E157" s="26">
        <f t="shared" si="51"/>
        <v>0</v>
      </c>
      <c r="F157" s="26">
        <f t="shared" si="51"/>
        <v>0</v>
      </c>
      <c r="G157" s="26">
        <f t="shared" si="51"/>
        <v>0</v>
      </c>
      <c r="H157" s="26">
        <f t="shared" si="51"/>
        <v>0</v>
      </c>
    </row>
    <row r="158" spans="1:8" ht="16.5" customHeight="1">
      <c r="A158" s="24"/>
      <c r="B158" s="25" t="s">
        <v>313</v>
      </c>
      <c r="C158" s="26"/>
      <c r="D158" s="27"/>
      <c r="E158" s="27"/>
      <c r="F158" s="27"/>
      <c r="G158" s="28"/>
      <c r="H158" s="28"/>
    </row>
    <row r="159" spans="1:8" ht="16.5" customHeight="1">
      <c r="A159" s="24"/>
      <c r="B159" s="59" t="s">
        <v>379</v>
      </c>
      <c r="C159" s="26"/>
      <c r="D159" s="27"/>
      <c r="E159" s="27"/>
      <c r="F159" s="27"/>
      <c r="G159" s="28"/>
      <c r="H159" s="28"/>
    </row>
    <row r="160" spans="1:8" ht="16.5" customHeight="1">
      <c r="A160" s="24"/>
      <c r="B160" s="29" t="s">
        <v>307</v>
      </c>
      <c r="C160" s="26"/>
      <c r="D160" s="27"/>
      <c r="E160" s="27"/>
      <c r="F160" s="27"/>
      <c r="G160" s="28"/>
      <c r="H160" s="28"/>
    </row>
    <row r="161" spans="1:9" ht="16.5" customHeight="1">
      <c r="A161" s="17" t="s">
        <v>380</v>
      </c>
      <c r="B161" s="29" t="s">
        <v>381</v>
      </c>
      <c r="C161" s="26"/>
      <c r="D161" s="27">
        <v>290000</v>
      </c>
      <c r="E161" s="27">
        <v>293000</v>
      </c>
      <c r="F161" s="27">
        <v>220000</v>
      </c>
      <c r="G161" s="28">
        <v>184757.5</v>
      </c>
      <c r="H161" s="28">
        <f>G161-I161</f>
        <v>18185</v>
      </c>
      <c r="I161" s="56">
        <v>166572.5</v>
      </c>
    </row>
    <row r="162" spans="1:9" ht="16.5" customHeight="1">
      <c r="A162" s="17"/>
      <c r="B162" s="29" t="s">
        <v>307</v>
      </c>
      <c r="C162" s="26"/>
      <c r="D162" s="27"/>
      <c r="E162" s="27"/>
      <c r="F162" s="27"/>
      <c r="G162" s="28">
        <v>-886.25</v>
      </c>
      <c r="H162" s="28">
        <f>G162-I162</f>
        <v>0</v>
      </c>
      <c r="I162" s="56">
        <v>-886.25</v>
      </c>
    </row>
    <row r="163" spans="1:9" ht="16.5" customHeight="1">
      <c r="A163" s="17" t="s">
        <v>382</v>
      </c>
      <c r="B163" s="29" t="s">
        <v>383</v>
      </c>
      <c r="C163" s="26"/>
      <c r="D163" s="27">
        <v>882900</v>
      </c>
      <c r="E163" s="27">
        <v>882900</v>
      </c>
      <c r="F163" s="27">
        <v>882900</v>
      </c>
      <c r="G163" s="28">
        <v>882892.26</v>
      </c>
      <c r="H163" s="28">
        <f>G163-I163</f>
        <v>48034.54000000004</v>
      </c>
      <c r="I163" s="56">
        <v>834857.72</v>
      </c>
    </row>
    <row r="164" spans="1:9" ht="16.5" customHeight="1">
      <c r="A164" s="17"/>
      <c r="B164" s="29" t="s">
        <v>307</v>
      </c>
      <c r="C164" s="26"/>
      <c r="D164" s="27"/>
      <c r="E164" s="27"/>
      <c r="F164" s="27"/>
      <c r="G164" s="28">
        <v>-863.64</v>
      </c>
      <c r="H164" s="28">
        <f>G164-I164</f>
        <v>-520.38</v>
      </c>
      <c r="I164" s="56">
        <v>-343.26</v>
      </c>
    </row>
    <row r="165" spans="1:8" ht="15">
      <c r="A165" s="17"/>
      <c r="B165" s="21" t="s">
        <v>384</v>
      </c>
      <c r="C165" s="26">
        <f aca="true" t="shared" si="52" ref="C165:H165">C84+C93+C106+C122+C124+C126+C131+C133+C137+C143+C147+C149+C156+C160+C162+C164</f>
        <v>0</v>
      </c>
      <c r="D165" s="26">
        <f t="shared" si="52"/>
        <v>0</v>
      </c>
      <c r="E165" s="26">
        <f t="shared" si="52"/>
        <v>0</v>
      </c>
      <c r="F165" s="26">
        <f t="shared" si="52"/>
        <v>0</v>
      </c>
      <c r="G165" s="26">
        <f t="shared" si="52"/>
        <v>-127492.15000000001</v>
      </c>
      <c r="H165" s="26">
        <f t="shared" si="52"/>
        <v>-12450.500000000005</v>
      </c>
    </row>
    <row r="166" spans="1:8" ht="16.5" customHeight="1">
      <c r="A166" s="17"/>
      <c r="B166" s="21" t="s">
        <v>190</v>
      </c>
      <c r="C166" s="26">
        <f>C167</f>
        <v>0</v>
      </c>
      <c r="D166" s="26">
        <f aca="true" t="shared" si="53" ref="D166:H167">D167</f>
        <v>76078690</v>
      </c>
      <c r="E166" s="26">
        <f t="shared" si="53"/>
        <v>76078690</v>
      </c>
      <c r="F166" s="26">
        <f t="shared" si="53"/>
        <v>55439850</v>
      </c>
      <c r="G166" s="26">
        <f t="shared" si="53"/>
        <v>55439773.67</v>
      </c>
      <c r="H166" s="26">
        <f t="shared" si="53"/>
        <v>8266153.870000005</v>
      </c>
    </row>
    <row r="167" spans="1:8" ht="15">
      <c r="A167" s="17"/>
      <c r="B167" s="21" t="s">
        <v>385</v>
      </c>
      <c r="C167" s="26">
        <f>C168</f>
        <v>0</v>
      </c>
      <c r="D167" s="26">
        <f t="shared" si="53"/>
        <v>76078690</v>
      </c>
      <c r="E167" s="26">
        <f t="shared" si="53"/>
        <v>76078690</v>
      </c>
      <c r="F167" s="26">
        <f t="shared" si="53"/>
        <v>55439850</v>
      </c>
      <c r="G167" s="26">
        <f t="shared" si="53"/>
        <v>55439773.67</v>
      </c>
      <c r="H167" s="26">
        <f t="shared" si="53"/>
        <v>8266153.870000005</v>
      </c>
    </row>
    <row r="168" spans="1:9" ht="30">
      <c r="A168" s="17"/>
      <c r="B168" s="21" t="s">
        <v>386</v>
      </c>
      <c r="C168" s="26"/>
      <c r="D168" s="27">
        <v>76078690</v>
      </c>
      <c r="E168" s="27">
        <v>76078690</v>
      </c>
      <c r="F168" s="27">
        <v>55439850</v>
      </c>
      <c r="G168" s="104">
        <v>55439773.67</v>
      </c>
      <c r="H168" s="28">
        <f>G168-I168</f>
        <v>8266153.870000005</v>
      </c>
      <c r="I168" s="103">
        <v>47173619.8</v>
      </c>
    </row>
    <row r="169" spans="1:8" ht="15">
      <c r="A169" s="17">
        <v>68.05</v>
      </c>
      <c r="B169" s="60" t="s">
        <v>387</v>
      </c>
      <c r="C169" s="36">
        <f>+C170</f>
        <v>0</v>
      </c>
      <c r="D169" s="36">
        <f aca="true" t="shared" si="54" ref="D169:H171">+D170</f>
        <v>7372880</v>
      </c>
      <c r="E169" s="36">
        <f t="shared" si="54"/>
        <v>7372880</v>
      </c>
      <c r="F169" s="36">
        <f t="shared" si="54"/>
        <v>4837000</v>
      </c>
      <c r="G169" s="36">
        <f t="shared" si="54"/>
        <v>4376967</v>
      </c>
      <c r="H169" s="36">
        <f t="shared" si="54"/>
        <v>500261</v>
      </c>
    </row>
    <row r="170" spans="1:8" ht="16.5" customHeight="1">
      <c r="A170" s="17" t="s">
        <v>388</v>
      </c>
      <c r="B170" s="60" t="s">
        <v>183</v>
      </c>
      <c r="C170" s="36">
        <f>+C171</f>
        <v>0</v>
      </c>
      <c r="D170" s="36">
        <f t="shared" si="54"/>
        <v>7372880</v>
      </c>
      <c r="E170" s="36">
        <f t="shared" si="54"/>
        <v>7372880</v>
      </c>
      <c r="F170" s="36">
        <f t="shared" si="54"/>
        <v>4837000</v>
      </c>
      <c r="G170" s="36">
        <f t="shared" si="54"/>
        <v>4376967</v>
      </c>
      <c r="H170" s="36">
        <f t="shared" si="54"/>
        <v>500261</v>
      </c>
    </row>
    <row r="171" spans="1:8" ht="16.5" customHeight="1">
      <c r="A171" s="17" t="s">
        <v>389</v>
      </c>
      <c r="B171" s="21" t="s">
        <v>390</v>
      </c>
      <c r="C171" s="36">
        <f>+C172</f>
        <v>0</v>
      </c>
      <c r="D171" s="36">
        <f t="shared" si="54"/>
        <v>7372880</v>
      </c>
      <c r="E171" s="36">
        <f t="shared" si="54"/>
        <v>7372880</v>
      </c>
      <c r="F171" s="36">
        <f t="shared" si="54"/>
        <v>4837000</v>
      </c>
      <c r="G171" s="36">
        <f t="shared" si="54"/>
        <v>4376967</v>
      </c>
      <c r="H171" s="36">
        <f t="shared" si="54"/>
        <v>500261</v>
      </c>
    </row>
    <row r="172" spans="1:8" ht="16.5" customHeight="1">
      <c r="A172" s="24" t="s">
        <v>391</v>
      </c>
      <c r="B172" s="60" t="s">
        <v>392</v>
      </c>
      <c r="C172" s="22">
        <f aca="true" t="shared" si="55" ref="C172:H172">C173</f>
        <v>0</v>
      </c>
      <c r="D172" s="22">
        <f t="shared" si="55"/>
        <v>7372880</v>
      </c>
      <c r="E172" s="22">
        <f t="shared" si="55"/>
        <v>7372880</v>
      </c>
      <c r="F172" s="22">
        <f t="shared" si="55"/>
        <v>4837000</v>
      </c>
      <c r="G172" s="22">
        <f t="shared" si="55"/>
        <v>4376967</v>
      </c>
      <c r="H172" s="22">
        <f t="shared" si="55"/>
        <v>500261</v>
      </c>
    </row>
    <row r="173" spans="1:8" ht="16.5" customHeight="1">
      <c r="A173" s="24" t="s">
        <v>393</v>
      </c>
      <c r="B173" s="60" t="s">
        <v>394</v>
      </c>
      <c r="C173" s="22">
        <f aca="true" t="shared" si="56" ref="C173:H173">C175+C176+C177</f>
        <v>0</v>
      </c>
      <c r="D173" s="22">
        <f t="shared" si="56"/>
        <v>7372880</v>
      </c>
      <c r="E173" s="22">
        <f t="shared" si="56"/>
        <v>7372880</v>
      </c>
      <c r="F173" s="22">
        <f t="shared" si="56"/>
        <v>4837000</v>
      </c>
      <c r="G173" s="22">
        <f t="shared" si="56"/>
        <v>4376967</v>
      </c>
      <c r="H173" s="22">
        <f t="shared" si="56"/>
        <v>500261</v>
      </c>
    </row>
    <row r="174" spans="1:8" ht="16.5" customHeight="1">
      <c r="A174" s="17" t="s">
        <v>395</v>
      </c>
      <c r="B174" s="60" t="s">
        <v>396</v>
      </c>
      <c r="C174" s="22">
        <f aca="true" t="shared" si="57" ref="C174:H174">C175</f>
        <v>0</v>
      </c>
      <c r="D174" s="22">
        <f t="shared" si="57"/>
        <v>4885920</v>
      </c>
      <c r="E174" s="22">
        <f t="shared" si="57"/>
        <v>4885920</v>
      </c>
      <c r="F174" s="22">
        <f t="shared" si="57"/>
        <v>2824000</v>
      </c>
      <c r="G174" s="22">
        <f t="shared" si="57"/>
        <v>2792988</v>
      </c>
      <c r="H174" s="22">
        <f t="shared" si="57"/>
        <v>353235</v>
      </c>
    </row>
    <row r="175" spans="1:9" ht="16.5" customHeight="1">
      <c r="A175" s="24" t="s">
        <v>397</v>
      </c>
      <c r="B175" s="61" t="s">
        <v>398</v>
      </c>
      <c r="C175" s="26"/>
      <c r="D175" s="27">
        <v>4885920</v>
      </c>
      <c r="E175" s="27">
        <v>4885920</v>
      </c>
      <c r="F175" s="27">
        <v>2824000</v>
      </c>
      <c r="G175" s="28">
        <v>2792988</v>
      </c>
      <c r="H175" s="28">
        <f>G175-I175</f>
        <v>353235</v>
      </c>
      <c r="I175" s="56">
        <v>2439753</v>
      </c>
    </row>
    <row r="176" spans="1:9" ht="16.5" customHeight="1">
      <c r="A176" s="24" t="s">
        <v>399</v>
      </c>
      <c r="B176" s="61" t="s">
        <v>400</v>
      </c>
      <c r="C176" s="26"/>
      <c r="D176" s="27">
        <v>2486960</v>
      </c>
      <c r="E176" s="27">
        <v>2486960</v>
      </c>
      <c r="F176" s="27">
        <v>2013000</v>
      </c>
      <c r="G176" s="28">
        <v>1583979</v>
      </c>
      <c r="H176" s="28">
        <f>G176-I176</f>
        <v>147026</v>
      </c>
      <c r="I176" s="56">
        <v>1436953</v>
      </c>
    </row>
    <row r="177" spans="1:8" ht="16.5" customHeight="1">
      <c r="A177" s="24"/>
      <c r="B177" s="34" t="s">
        <v>401</v>
      </c>
      <c r="C177" s="26"/>
      <c r="D177" s="27"/>
      <c r="E177" s="27"/>
      <c r="F177" s="27"/>
      <c r="G177" s="28"/>
      <c r="H177" s="28"/>
    </row>
    <row r="178" spans="1:8" ht="30">
      <c r="A178" s="24" t="s">
        <v>193</v>
      </c>
      <c r="B178" s="62" t="s">
        <v>194</v>
      </c>
      <c r="C178" s="35">
        <f aca="true" t="shared" si="58" ref="C178:H178">C179</f>
        <v>0</v>
      </c>
      <c r="D178" s="35">
        <f t="shared" si="58"/>
        <v>0</v>
      </c>
      <c r="E178" s="35">
        <f t="shared" si="58"/>
        <v>0</v>
      </c>
      <c r="F178" s="35">
        <f t="shared" si="58"/>
        <v>0</v>
      </c>
      <c r="G178" s="35">
        <f t="shared" si="58"/>
        <v>0</v>
      </c>
      <c r="H178" s="35">
        <f t="shared" si="58"/>
        <v>0</v>
      </c>
    </row>
    <row r="179" spans="1:8" ht="15">
      <c r="A179" s="24" t="s">
        <v>402</v>
      </c>
      <c r="B179" s="62" t="s">
        <v>403</v>
      </c>
      <c r="C179" s="35">
        <f aca="true" t="shared" si="59" ref="C179:H179">C180+C181+C182</f>
        <v>0</v>
      </c>
      <c r="D179" s="35">
        <f t="shared" si="59"/>
        <v>0</v>
      </c>
      <c r="E179" s="35">
        <f t="shared" si="59"/>
        <v>0</v>
      </c>
      <c r="F179" s="35">
        <f t="shared" si="59"/>
        <v>0</v>
      </c>
      <c r="G179" s="35">
        <f t="shared" si="59"/>
        <v>0</v>
      </c>
      <c r="H179" s="35">
        <f t="shared" si="59"/>
        <v>0</v>
      </c>
    </row>
    <row r="180" spans="1:8" ht="15">
      <c r="A180" s="24" t="s">
        <v>404</v>
      </c>
      <c r="B180" s="63" t="s">
        <v>405</v>
      </c>
      <c r="C180" s="28"/>
      <c r="D180" s="27"/>
      <c r="E180" s="27"/>
      <c r="F180" s="27"/>
      <c r="G180" s="28"/>
      <c r="H180" s="28"/>
    </row>
    <row r="181" spans="1:8" ht="15">
      <c r="A181" s="24" t="s">
        <v>406</v>
      </c>
      <c r="B181" s="63" t="s">
        <v>407</v>
      </c>
      <c r="C181" s="28"/>
      <c r="D181" s="27"/>
      <c r="E181" s="27"/>
      <c r="F181" s="27"/>
      <c r="G181" s="28"/>
      <c r="H181" s="28"/>
    </row>
    <row r="182" spans="1:8" ht="15">
      <c r="A182" s="24" t="s">
        <v>408</v>
      </c>
      <c r="B182" s="63" t="s">
        <v>409</v>
      </c>
      <c r="C182" s="28"/>
      <c r="D182" s="27"/>
      <c r="E182" s="27"/>
      <c r="F182" s="27"/>
      <c r="G182" s="28"/>
      <c r="H182" s="28"/>
    </row>
    <row r="183" spans="1:8" ht="15">
      <c r="A183" s="24" t="s">
        <v>410</v>
      </c>
      <c r="B183" s="62" t="s">
        <v>411</v>
      </c>
      <c r="C183" s="35">
        <f>C184</f>
        <v>0</v>
      </c>
      <c r="D183" s="35">
        <f aca="true" t="shared" si="60" ref="D183:H184">D184</f>
        <v>0</v>
      </c>
      <c r="E183" s="35">
        <f t="shared" si="60"/>
        <v>0</v>
      </c>
      <c r="F183" s="35">
        <f t="shared" si="60"/>
        <v>0</v>
      </c>
      <c r="G183" s="35">
        <f t="shared" si="60"/>
        <v>0</v>
      </c>
      <c r="H183" s="35">
        <f t="shared" si="60"/>
        <v>0</v>
      </c>
    </row>
    <row r="184" spans="1:8" ht="15">
      <c r="A184" s="24" t="s">
        <v>412</v>
      </c>
      <c r="B184" s="62" t="s">
        <v>183</v>
      </c>
      <c r="C184" s="35">
        <f>C185</f>
        <v>0</v>
      </c>
      <c r="D184" s="35">
        <f t="shared" si="60"/>
        <v>0</v>
      </c>
      <c r="E184" s="35">
        <f t="shared" si="60"/>
        <v>0</v>
      </c>
      <c r="F184" s="35">
        <f t="shared" si="60"/>
        <v>0</v>
      </c>
      <c r="G184" s="35">
        <f t="shared" si="60"/>
        <v>0</v>
      </c>
      <c r="H184" s="35">
        <f t="shared" si="60"/>
        <v>0</v>
      </c>
    </row>
    <row r="185" spans="1:8" ht="30">
      <c r="A185" s="24" t="s">
        <v>413</v>
      </c>
      <c r="B185" s="62" t="s">
        <v>194</v>
      </c>
      <c r="C185" s="35">
        <f aca="true" t="shared" si="61" ref="C185:H185">C188</f>
        <v>0</v>
      </c>
      <c r="D185" s="35">
        <f t="shared" si="61"/>
        <v>0</v>
      </c>
      <c r="E185" s="35">
        <f t="shared" si="61"/>
        <v>0</v>
      </c>
      <c r="F185" s="35">
        <f t="shared" si="61"/>
        <v>0</v>
      </c>
      <c r="G185" s="35">
        <f t="shared" si="61"/>
        <v>0</v>
      </c>
      <c r="H185" s="35">
        <f t="shared" si="61"/>
        <v>0</v>
      </c>
    </row>
    <row r="186" spans="1:8" ht="15">
      <c r="A186" s="24" t="s">
        <v>414</v>
      </c>
      <c r="B186" s="62" t="s">
        <v>205</v>
      </c>
      <c r="C186" s="35">
        <f>C187</f>
        <v>0</v>
      </c>
      <c r="D186" s="35">
        <f aca="true" t="shared" si="62" ref="D186:H187">D187</f>
        <v>0</v>
      </c>
      <c r="E186" s="35">
        <f t="shared" si="62"/>
        <v>0</v>
      </c>
      <c r="F186" s="35">
        <f t="shared" si="62"/>
        <v>0</v>
      </c>
      <c r="G186" s="35">
        <f t="shared" si="62"/>
        <v>0</v>
      </c>
      <c r="H186" s="35">
        <f t="shared" si="62"/>
        <v>0</v>
      </c>
    </row>
    <row r="187" spans="1:8" ht="15">
      <c r="A187" s="24" t="s">
        <v>412</v>
      </c>
      <c r="B187" s="62" t="s">
        <v>183</v>
      </c>
      <c r="C187" s="35">
        <f>C188</f>
        <v>0</v>
      </c>
      <c r="D187" s="35">
        <f t="shared" si="62"/>
        <v>0</v>
      </c>
      <c r="E187" s="35">
        <f t="shared" si="62"/>
        <v>0</v>
      </c>
      <c r="F187" s="35">
        <f t="shared" si="62"/>
        <v>0</v>
      </c>
      <c r="G187" s="35">
        <f t="shared" si="62"/>
        <v>0</v>
      </c>
      <c r="H187" s="35">
        <f t="shared" si="62"/>
        <v>0</v>
      </c>
    </row>
    <row r="188" spans="1:8" ht="30">
      <c r="A188" s="24" t="s">
        <v>412</v>
      </c>
      <c r="B188" s="63" t="s">
        <v>194</v>
      </c>
      <c r="C188" s="28"/>
      <c r="D188" s="27"/>
      <c r="E188" s="27"/>
      <c r="F188" s="27"/>
      <c r="G188" s="28"/>
      <c r="H188" s="28"/>
    </row>
    <row r="189" spans="1:8" ht="15">
      <c r="A189" s="24" t="s">
        <v>412</v>
      </c>
      <c r="B189" s="62" t="s">
        <v>403</v>
      </c>
      <c r="C189" s="35">
        <f>C190</f>
        <v>0</v>
      </c>
      <c r="D189" s="35">
        <f aca="true" t="shared" si="63" ref="D189:H191">D190</f>
        <v>0</v>
      </c>
      <c r="E189" s="35">
        <f t="shared" si="63"/>
        <v>0</v>
      </c>
      <c r="F189" s="35">
        <f t="shared" si="63"/>
        <v>0</v>
      </c>
      <c r="G189" s="35">
        <f t="shared" si="63"/>
        <v>0</v>
      </c>
      <c r="H189" s="35">
        <f t="shared" si="63"/>
        <v>0</v>
      </c>
    </row>
    <row r="190" spans="1:8" ht="15">
      <c r="A190" s="24" t="s">
        <v>415</v>
      </c>
      <c r="B190" s="62" t="s">
        <v>407</v>
      </c>
      <c r="C190" s="35">
        <f>C191</f>
        <v>0</v>
      </c>
      <c r="D190" s="35">
        <f t="shared" si="63"/>
        <v>0</v>
      </c>
      <c r="E190" s="35">
        <f t="shared" si="63"/>
        <v>0</v>
      </c>
      <c r="F190" s="35">
        <f t="shared" si="63"/>
        <v>0</v>
      </c>
      <c r="G190" s="35">
        <f t="shared" si="63"/>
        <v>0</v>
      </c>
      <c r="H190" s="35">
        <f t="shared" si="63"/>
        <v>0</v>
      </c>
    </row>
    <row r="191" spans="1:8" ht="15">
      <c r="A191" s="24" t="s">
        <v>412</v>
      </c>
      <c r="B191" s="62" t="s">
        <v>416</v>
      </c>
      <c r="C191" s="35">
        <f>C192</f>
        <v>0</v>
      </c>
      <c r="D191" s="35">
        <f t="shared" si="63"/>
        <v>0</v>
      </c>
      <c r="E191" s="35">
        <f t="shared" si="63"/>
        <v>0</v>
      </c>
      <c r="F191" s="35">
        <f t="shared" si="63"/>
        <v>0</v>
      </c>
      <c r="G191" s="35">
        <f t="shared" si="63"/>
        <v>0</v>
      </c>
      <c r="H191" s="35">
        <f t="shared" si="63"/>
        <v>0</v>
      </c>
    </row>
    <row r="192" spans="1:8" ht="15">
      <c r="A192" s="24" t="s">
        <v>412</v>
      </c>
      <c r="B192" s="63" t="s">
        <v>417</v>
      </c>
      <c r="C192" s="28"/>
      <c r="D192" s="27"/>
      <c r="E192" s="27"/>
      <c r="F192" s="27"/>
      <c r="G192" s="28"/>
      <c r="H192" s="28"/>
    </row>
  </sheetData>
  <sheetProtection/>
  <protectedRanges>
    <protectedRange sqref="B2:B3 C1:C3" name="Zonă1_1"/>
    <protectedRange sqref="G96:H101 H34:H39 G139:H139 H59:H64 G32:H32 G118:H122 H95 H57 G77:H81 H66:H67 H43:H49 H137 H102 H125 G25:H30 G34:G37 G43:G48 G51:H54 G59:G63 G66 G88:H93 G104:H106 G108:H116 H123 G129 H129:H133 H135 G141:H143 H145 H147:H148 H152 H156 H161:H164 H168 H175:H176" name="Zonă3"/>
    <protectedRange sqref="B1" name="Zonă1_1_1_1_1_1"/>
  </protectedRanges>
  <printOptions horizontalCentered="1"/>
  <pageMargins left="0.75" right="0.75" top="0.21" bottom="0.18" header="0.17" footer="0.17"/>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2018-10-22T06:46:05Z</cp:lastPrinted>
  <dcterms:created xsi:type="dcterms:W3CDTF">2018-10-10T06:39:33Z</dcterms:created>
  <dcterms:modified xsi:type="dcterms:W3CDTF">2018-11-15T07:44:27Z</dcterms:modified>
  <cp:category/>
  <cp:version/>
  <cp:contentType/>
  <cp:contentStatus/>
</cp:coreProperties>
</file>